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Sanjeev\AppData\Local\Microsoft\Windows\INetCache\Content.Outlook\OURPTOHB\"/>
    </mc:Choice>
  </mc:AlternateContent>
  <xr:revisionPtr revIDLastSave="0" documentId="13_ncr:1_{FC8A3C12-A1C7-4667-B3C9-B283CDD8327E}" xr6:coauthVersionLast="47" xr6:coauthVersionMax="47" xr10:uidLastSave="{00000000-0000-0000-0000-000000000000}"/>
  <bookViews>
    <workbookView xWindow="-118" yWindow="-118" windowWidth="25370" windowHeight="13667" xr2:uid="{8D73658E-37DE-4B9E-B665-FE3E4560A8DC}"/>
  </bookViews>
  <sheets>
    <sheet name="BOQ" sheetId="13" r:id="rId1"/>
    <sheet name="Summary" sheetId="6" r:id="rId2"/>
    <sheet name="Major Junction" sheetId="7" r:id="rId3"/>
    <sheet name="Median Opening" sheetId="8" r:id="rId4"/>
    <sheet name="Bus Bay" sheetId="14" r:id="rId5"/>
    <sheet name="Reference IRC " sheetId="12" r:id="rId6"/>
  </sheets>
  <definedNames>
    <definedName name="_xlnm._FilterDatabase" localSheetId="2" hidden="1">'Major Junction'!$A$2:$N$70</definedName>
    <definedName name="_xlnm._FilterDatabase" localSheetId="3" hidden="1">'Median Opening'!$A$3:$Q$115</definedName>
    <definedName name="_xlnm.Print_Area" localSheetId="0">BOQ!$A$1:$G$20</definedName>
    <definedName name="_xlnm.Print_Area" localSheetId="3">'Median Opening'!$A$1:$P$124</definedName>
    <definedName name="_xlnm.Print_Area" localSheetId="5">'Reference IRC '!$A$1:$N$26</definedName>
    <definedName name="_xlnm.Print_Titles" localSheetId="0">BOQ!$1:$3</definedName>
    <definedName name="_xlnm.Print_Titles" localSheetId="4">'Bus Bay'!$1:$3</definedName>
    <definedName name="_xlnm.Print_Titles" localSheetId="2">'Major Junction'!$1:$3</definedName>
    <definedName name="_xlnm.Print_Titles" localSheetId="3">'Median Opening'!$1:$3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3" l="1"/>
  <c r="D4" i="13"/>
  <c r="F11" i="6"/>
  <c r="E11" i="6"/>
  <c r="D11" i="6"/>
  <c r="C11" i="6"/>
  <c r="G11" i="6" s="1"/>
  <c r="F121" i="8"/>
  <c r="F122" i="8"/>
  <c r="F123" i="8"/>
  <c r="F120" i="8"/>
  <c r="F124" i="8" s="1"/>
  <c r="B120" i="8"/>
  <c r="B124" i="8" s="1"/>
  <c r="O114" i="8"/>
  <c r="N114" i="8"/>
  <c r="O113" i="8"/>
  <c r="N113" i="8"/>
  <c r="O112" i="8"/>
  <c r="N112" i="8"/>
  <c r="O111" i="8"/>
  <c r="N111" i="8"/>
  <c r="O110" i="8"/>
  <c r="N110" i="8"/>
  <c r="O109" i="8"/>
  <c r="N109" i="8"/>
  <c r="O108" i="8"/>
  <c r="N108" i="8"/>
  <c r="O107" i="8"/>
  <c r="N107" i="8"/>
  <c r="O106" i="8"/>
  <c r="N106" i="8"/>
  <c r="O105" i="8"/>
  <c r="N105" i="8"/>
  <c r="O104" i="8"/>
  <c r="N104" i="8"/>
  <c r="O103" i="8"/>
  <c r="N103" i="8"/>
  <c r="O102" i="8"/>
  <c r="N102" i="8"/>
  <c r="O101" i="8"/>
  <c r="N101" i="8"/>
  <c r="O100" i="8"/>
  <c r="N100" i="8"/>
  <c r="O99" i="8"/>
  <c r="N99" i="8"/>
  <c r="O98" i="8"/>
  <c r="N98" i="8"/>
  <c r="O97" i="8"/>
  <c r="N97" i="8"/>
  <c r="O96" i="8"/>
  <c r="N96" i="8"/>
  <c r="O95" i="8"/>
  <c r="N95" i="8"/>
  <c r="O94" i="8"/>
  <c r="N94" i="8"/>
  <c r="O93" i="8"/>
  <c r="N93" i="8"/>
  <c r="O92" i="8"/>
  <c r="N92" i="8"/>
  <c r="O91" i="8"/>
  <c r="N91" i="8"/>
  <c r="O90" i="8"/>
  <c r="N90" i="8"/>
  <c r="O89" i="8"/>
  <c r="N89" i="8"/>
  <c r="O88" i="8"/>
  <c r="N88" i="8"/>
  <c r="O87" i="8"/>
  <c r="N87" i="8"/>
  <c r="O86" i="8"/>
  <c r="N86" i="8"/>
  <c r="O85" i="8"/>
  <c r="N85" i="8"/>
  <c r="O84" i="8"/>
  <c r="N84" i="8"/>
  <c r="O83" i="8"/>
  <c r="N83" i="8"/>
  <c r="O82" i="8"/>
  <c r="N82" i="8"/>
  <c r="O81" i="8"/>
  <c r="N81" i="8"/>
  <c r="O80" i="8"/>
  <c r="N80" i="8"/>
  <c r="O79" i="8"/>
  <c r="N79" i="8"/>
  <c r="O78" i="8"/>
  <c r="N78" i="8"/>
  <c r="O77" i="8"/>
  <c r="N77" i="8"/>
  <c r="O76" i="8"/>
  <c r="N76" i="8"/>
  <c r="O75" i="8"/>
  <c r="N75" i="8"/>
  <c r="O74" i="8"/>
  <c r="N74" i="8"/>
  <c r="O73" i="8"/>
  <c r="N73" i="8"/>
  <c r="O72" i="8"/>
  <c r="N72" i="8"/>
  <c r="O71" i="8"/>
  <c r="N71" i="8"/>
  <c r="O70" i="8"/>
  <c r="N70" i="8"/>
  <c r="O69" i="8"/>
  <c r="N69" i="8"/>
  <c r="O68" i="8"/>
  <c r="N68" i="8"/>
  <c r="O67" i="8"/>
  <c r="N67" i="8"/>
  <c r="O66" i="8"/>
  <c r="N66" i="8"/>
  <c r="O65" i="8"/>
  <c r="N65" i="8"/>
  <c r="O64" i="8"/>
  <c r="N64" i="8"/>
  <c r="O63" i="8"/>
  <c r="N63" i="8"/>
  <c r="O62" i="8"/>
  <c r="N62" i="8"/>
  <c r="O61" i="8"/>
  <c r="N61" i="8"/>
  <c r="O60" i="8"/>
  <c r="N60" i="8"/>
  <c r="O59" i="8"/>
  <c r="N59" i="8"/>
  <c r="O58" i="8"/>
  <c r="N58" i="8"/>
  <c r="O57" i="8"/>
  <c r="N57" i="8"/>
  <c r="O56" i="8"/>
  <c r="N56" i="8"/>
  <c r="O55" i="8"/>
  <c r="N55" i="8"/>
  <c r="O54" i="8"/>
  <c r="N54" i="8"/>
  <c r="O53" i="8"/>
  <c r="N53" i="8"/>
  <c r="O52" i="8"/>
  <c r="N52" i="8"/>
  <c r="O51" i="8"/>
  <c r="N51" i="8"/>
  <c r="O50" i="8"/>
  <c r="N50" i="8"/>
  <c r="O49" i="8"/>
  <c r="N49" i="8"/>
  <c r="O48" i="8"/>
  <c r="N48" i="8"/>
  <c r="O47" i="8"/>
  <c r="N47" i="8"/>
  <c r="O46" i="8"/>
  <c r="N46" i="8"/>
  <c r="O45" i="8"/>
  <c r="N45" i="8"/>
  <c r="O44" i="8"/>
  <c r="N44" i="8"/>
  <c r="O43" i="8"/>
  <c r="N43" i="8"/>
  <c r="O42" i="8"/>
  <c r="N42" i="8"/>
  <c r="O41" i="8"/>
  <c r="N41" i="8"/>
  <c r="O40" i="8"/>
  <c r="N40" i="8"/>
  <c r="O39" i="8"/>
  <c r="N39" i="8"/>
  <c r="O38" i="8"/>
  <c r="N38" i="8"/>
  <c r="O37" i="8"/>
  <c r="N37" i="8"/>
  <c r="O36" i="8"/>
  <c r="N36" i="8"/>
  <c r="O35" i="8"/>
  <c r="N35" i="8"/>
  <c r="O34" i="8"/>
  <c r="N34" i="8"/>
  <c r="O33" i="8"/>
  <c r="N33" i="8"/>
  <c r="O32" i="8"/>
  <c r="N32" i="8"/>
  <c r="O31" i="8"/>
  <c r="N31" i="8"/>
  <c r="O30" i="8"/>
  <c r="N30" i="8"/>
  <c r="O29" i="8"/>
  <c r="N29" i="8"/>
  <c r="O28" i="8"/>
  <c r="N28" i="8"/>
  <c r="O27" i="8"/>
  <c r="N27" i="8"/>
  <c r="O26" i="8"/>
  <c r="N26" i="8"/>
  <c r="O25" i="8"/>
  <c r="N25" i="8"/>
  <c r="O24" i="8"/>
  <c r="N24" i="8"/>
  <c r="O23" i="8"/>
  <c r="N23" i="8"/>
  <c r="O22" i="8"/>
  <c r="N22" i="8"/>
  <c r="O21" i="8"/>
  <c r="N21" i="8"/>
  <c r="O20" i="8"/>
  <c r="N20" i="8"/>
  <c r="O19" i="8"/>
  <c r="N19" i="8"/>
  <c r="O18" i="8"/>
  <c r="N18" i="8"/>
  <c r="O17" i="8"/>
  <c r="N17" i="8"/>
  <c r="O16" i="8"/>
  <c r="N16" i="8"/>
  <c r="O15" i="8"/>
  <c r="N15" i="8"/>
  <c r="O14" i="8"/>
  <c r="N14" i="8"/>
  <c r="O13" i="8"/>
  <c r="N13" i="8"/>
  <c r="O12" i="8"/>
  <c r="N12" i="8"/>
  <c r="O11" i="8"/>
  <c r="N11" i="8"/>
  <c r="O10" i="8"/>
  <c r="N10" i="8"/>
  <c r="O9" i="8"/>
  <c r="N9" i="8"/>
  <c r="O8" i="8"/>
  <c r="N8" i="8"/>
  <c r="O7" i="8"/>
  <c r="O115" i="8" s="1"/>
  <c r="N7" i="8"/>
  <c r="N115" i="8" s="1"/>
  <c r="O6" i="8"/>
  <c r="N6" i="8"/>
  <c r="O5" i="8"/>
  <c r="N5" i="8"/>
  <c r="L4" i="7"/>
  <c r="H70" i="7"/>
  <c r="I70" i="7"/>
  <c r="J70" i="7"/>
  <c r="K70" i="7"/>
  <c r="L70" i="7"/>
  <c r="G3" i="6" s="1"/>
  <c r="M70" i="7"/>
  <c r="M4" i="7"/>
  <c r="E10" i="6"/>
  <c r="E13" i="6" s="1"/>
  <c r="D10" i="6"/>
  <c r="G12" i="6"/>
  <c r="F12" i="6"/>
  <c r="E12" i="6"/>
  <c r="D12" i="6"/>
  <c r="C12" i="6"/>
  <c r="D13" i="6"/>
  <c r="F76" i="7"/>
  <c r="F77" i="7"/>
  <c r="F78" i="7"/>
  <c r="F10" i="6" s="1"/>
  <c r="F75" i="7"/>
  <c r="O4" i="8"/>
  <c r="N4"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4" i="8"/>
  <c r="I115" i="8" s="1"/>
  <c r="B7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5" i="7"/>
  <c r="L5" i="7"/>
  <c r="F5" i="13"/>
  <c r="F79" i="7" l="1"/>
  <c r="C10" i="6"/>
  <c r="F13" i="6"/>
  <c r="C13" i="6" l="1"/>
  <c r="G10" i="6"/>
  <c r="G13" i="6" s="1"/>
  <c r="K63" i="7" l="1"/>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2" i="7"/>
  <c r="K11" i="7"/>
  <c r="K10" i="7"/>
  <c r="K9" i="7"/>
  <c r="K7" i="7"/>
  <c r="K6" i="7"/>
  <c r="K5" i="7"/>
  <c r="K69" i="7"/>
  <c r="K68" i="7"/>
  <c r="K67" i="7"/>
  <c r="K66" i="7"/>
  <c r="K65" i="7"/>
  <c r="K64" i="7"/>
  <c r="K13" i="7"/>
  <c r="K8" i="7"/>
  <c r="K4" i="7"/>
  <c r="G5" i="6"/>
  <c r="F5" i="6"/>
  <c r="E5" i="6"/>
  <c r="D5" i="6"/>
  <c r="C5" i="6"/>
  <c r="I110" i="14"/>
  <c r="I109" i="14"/>
  <c r="I108" i="14"/>
  <c r="I107" i="14"/>
  <c r="I106" i="14"/>
  <c r="I105" i="14"/>
  <c r="I104" i="14"/>
  <c r="I103" i="14"/>
  <c r="I102" i="14"/>
  <c r="I101" i="14"/>
  <c r="I100" i="14"/>
  <c r="I99" i="14"/>
  <c r="I98" i="14"/>
  <c r="I97" i="14"/>
  <c r="I96" i="14"/>
  <c r="I95" i="14"/>
  <c r="I94" i="14"/>
  <c r="I93" i="14"/>
  <c r="I92" i="14"/>
  <c r="I91" i="14"/>
  <c r="I90" i="14"/>
  <c r="I89" i="14"/>
  <c r="I88" i="14"/>
  <c r="I87" i="14"/>
  <c r="I86" i="14"/>
  <c r="I85" i="14"/>
  <c r="I84" i="14"/>
  <c r="I83" i="14"/>
  <c r="I82" i="14"/>
  <c r="I81" i="14"/>
  <c r="I80" i="14"/>
  <c r="I79" i="14"/>
  <c r="I78" i="14"/>
  <c r="I77" i="14"/>
  <c r="I76" i="14"/>
  <c r="I75" i="14"/>
  <c r="I74" i="14"/>
  <c r="I73" i="14"/>
  <c r="I72" i="14"/>
  <c r="I71" i="14"/>
  <c r="I70" i="14"/>
  <c r="I69" i="14"/>
  <c r="I68" i="14"/>
  <c r="I67" i="14"/>
  <c r="I66" i="14"/>
  <c r="I65" i="14"/>
  <c r="I64" i="14"/>
  <c r="I63" i="14"/>
  <c r="I62" i="14"/>
  <c r="I61" i="14"/>
  <c r="I60" i="14"/>
  <c r="I59" i="14"/>
  <c r="I58" i="14"/>
  <c r="I57" i="14"/>
  <c r="I56" i="14"/>
  <c r="I55" i="14"/>
  <c r="I54" i="14"/>
  <c r="I53" i="14"/>
  <c r="I52" i="14"/>
  <c r="I51" i="14"/>
  <c r="I50" i="14"/>
  <c r="I49" i="14"/>
  <c r="I48" i="14"/>
  <c r="I47" i="14"/>
  <c r="I46" i="14"/>
  <c r="I45" i="14"/>
  <c r="I44" i="14"/>
  <c r="I43" i="14"/>
  <c r="I42" i="14"/>
  <c r="I41" i="14"/>
  <c r="I40" i="14"/>
  <c r="I39" i="14"/>
  <c r="I38" i="14"/>
  <c r="I37" i="14"/>
  <c r="I36" i="14"/>
  <c r="I35" i="14"/>
  <c r="I34" i="14"/>
  <c r="I33" i="14"/>
  <c r="I32" i="14"/>
  <c r="I31" i="14"/>
  <c r="I30" i="14"/>
  <c r="I29" i="14"/>
  <c r="I28" i="14"/>
  <c r="I27" i="14"/>
  <c r="I26" i="14"/>
  <c r="I25" i="14"/>
  <c r="I24" i="14"/>
  <c r="I23" i="14"/>
  <c r="I22" i="14"/>
  <c r="I21" i="14"/>
  <c r="I20" i="14"/>
  <c r="I19" i="14"/>
  <c r="I18" i="14"/>
  <c r="I17" i="14"/>
  <c r="I16" i="14"/>
  <c r="I15" i="14"/>
  <c r="I14" i="14"/>
  <c r="I13" i="14"/>
  <c r="I12" i="14"/>
  <c r="I11" i="14"/>
  <c r="I10" i="14"/>
  <c r="I9" i="14"/>
  <c r="I8" i="14"/>
  <c r="I7" i="14"/>
  <c r="I6" i="14"/>
  <c r="I5" i="14"/>
  <c r="I4" i="14"/>
  <c r="H110" i="14"/>
  <c r="G110" i="14"/>
  <c r="J110" i="14" s="1"/>
  <c r="H109" i="14"/>
  <c r="G109" i="14"/>
  <c r="J109" i="14" s="1"/>
  <c r="H108" i="14"/>
  <c r="J108" i="14" s="1"/>
  <c r="G108" i="14"/>
  <c r="H107" i="14"/>
  <c r="G107" i="14"/>
  <c r="J107" i="14" s="1"/>
  <c r="H106" i="14"/>
  <c r="G106" i="14"/>
  <c r="H105" i="14"/>
  <c r="G105" i="14"/>
  <c r="H104" i="14"/>
  <c r="G104" i="14"/>
  <c r="H103" i="14"/>
  <c r="G103" i="14"/>
  <c r="J103" i="14" s="1"/>
  <c r="H102" i="14"/>
  <c r="J102" i="14" s="1"/>
  <c r="G102" i="14"/>
  <c r="H101" i="14"/>
  <c r="G101" i="14"/>
  <c r="J101" i="14" s="1"/>
  <c r="H100" i="14"/>
  <c r="G100" i="14"/>
  <c r="H99" i="14"/>
  <c r="G99" i="14"/>
  <c r="H98" i="14"/>
  <c r="G98" i="14"/>
  <c r="J98" i="14" s="1"/>
  <c r="H97" i="14"/>
  <c r="G97" i="14"/>
  <c r="J97" i="14" s="1"/>
  <c r="H96" i="14"/>
  <c r="J96" i="14" s="1"/>
  <c r="G96" i="14"/>
  <c r="H95" i="14"/>
  <c r="G95" i="14"/>
  <c r="J95" i="14" s="1"/>
  <c r="H94" i="14"/>
  <c r="G94" i="14"/>
  <c r="H93" i="14"/>
  <c r="G93" i="14"/>
  <c r="H92" i="14"/>
  <c r="G92" i="14"/>
  <c r="H91" i="14"/>
  <c r="G91" i="14"/>
  <c r="J91" i="14" s="1"/>
  <c r="H90" i="14"/>
  <c r="J90" i="14" s="1"/>
  <c r="G90" i="14"/>
  <c r="H89" i="14"/>
  <c r="G89" i="14"/>
  <c r="J89" i="14" s="1"/>
  <c r="H88" i="14"/>
  <c r="G88" i="14"/>
  <c r="H87" i="14"/>
  <c r="G87" i="14"/>
  <c r="H86" i="14"/>
  <c r="G86" i="14"/>
  <c r="J86" i="14" s="1"/>
  <c r="H85" i="14"/>
  <c r="G85" i="14"/>
  <c r="J85" i="14" s="1"/>
  <c r="H84" i="14"/>
  <c r="J84" i="14" s="1"/>
  <c r="G84" i="14"/>
  <c r="H83" i="14"/>
  <c r="G83" i="14"/>
  <c r="J83" i="14" s="1"/>
  <c r="H82" i="14"/>
  <c r="G82" i="14"/>
  <c r="H81" i="14"/>
  <c r="G81" i="14"/>
  <c r="H80" i="14"/>
  <c r="G80" i="14"/>
  <c r="H79" i="14"/>
  <c r="G79" i="14"/>
  <c r="J79" i="14" s="1"/>
  <c r="H78" i="14"/>
  <c r="J78" i="14" s="1"/>
  <c r="G78" i="14"/>
  <c r="H77" i="14"/>
  <c r="G77" i="14"/>
  <c r="J77" i="14" s="1"/>
  <c r="H76" i="14"/>
  <c r="G76" i="14"/>
  <c r="H75" i="14"/>
  <c r="G75" i="14"/>
  <c r="H74" i="14"/>
  <c r="G74" i="14"/>
  <c r="J74" i="14" s="1"/>
  <c r="H73" i="14"/>
  <c r="G73" i="14"/>
  <c r="J73" i="14" s="1"/>
  <c r="H72" i="14"/>
  <c r="J72" i="14" s="1"/>
  <c r="G72" i="14"/>
  <c r="H71" i="14"/>
  <c r="G71" i="14"/>
  <c r="J71" i="14" s="1"/>
  <c r="H70" i="14"/>
  <c r="G70" i="14"/>
  <c r="H69" i="14"/>
  <c r="G69" i="14"/>
  <c r="H68" i="14"/>
  <c r="G68" i="14"/>
  <c r="H67" i="14"/>
  <c r="G67" i="14"/>
  <c r="J67" i="14" s="1"/>
  <c r="H66" i="14"/>
  <c r="J66" i="14" s="1"/>
  <c r="G66" i="14"/>
  <c r="H65" i="14"/>
  <c r="G65" i="14"/>
  <c r="J65" i="14" s="1"/>
  <c r="H64" i="14"/>
  <c r="G64" i="14"/>
  <c r="H63" i="14"/>
  <c r="G63" i="14"/>
  <c r="H62" i="14"/>
  <c r="G62" i="14"/>
  <c r="J62" i="14" s="1"/>
  <c r="H61" i="14"/>
  <c r="G61" i="14"/>
  <c r="J61" i="14" s="1"/>
  <c r="H60" i="14"/>
  <c r="J60" i="14" s="1"/>
  <c r="G60" i="14"/>
  <c r="H59" i="14"/>
  <c r="G59" i="14"/>
  <c r="J59" i="14" s="1"/>
  <c r="H58" i="14"/>
  <c r="G58" i="14"/>
  <c r="H57" i="14"/>
  <c r="G57" i="14"/>
  <c r="H56" i="14"/>
  <c r="G56" i="14"/>
  <c r="H55" i="14"/>
  <c r="G55" i="14"/>
  <c r="J55" i="14" s="1"/>
  <c r="H54" i="14"/>
  <c r="J54" i="14" s="1"/>
  <c r="G54" i="14"/>
  <c r="H53" i="14"/>
  <c r="G53" i="14"/>
  <c r="J53" i="14" s="1"/>
  <c r="H52" i="14"/>
  <c r="G52" i="14"/>
  <c r="H51" i="14"/>
  <c r="G51" i="14"/>
  <c r="H50" i="14"/>
  <c r="G50" i="14"/>
  <c r="J50" i="14" s="1"/>
  <c r="H49" i="14"/>
  <c r="G49" i="14"/>
  <c r="J49" i="14" s="1"/>
  <c r="H48" i="14"/>
  <c r="J48" i="14" s="1"/>
  <c r="G48" i="14"/>
  <c r="H47" i="14"/>
  <c r="G47" i="14"/>
  <c r="J47" i="14" s="1"/>
  <c r="H46" i="14"/>
  <c r="G46" i="14"/>
  <c r="H45" i="14"/>
  <c r="G45" i="14"/>
  <c r="H44" i="14"/>
  <c r="G44" i="14"/>
  <c r="H43" i="14"/>
  <c r="G43" i="14"/>
  <c r="J43" i="14" s="1"/>
  <c r="H42" i="14"/>
  <c r="J42" i="14" s="1"/>
  <c r="G42" i="14"/>
  <c r="H41" i="14"/>
  <c r="G41" i="14"/>
  <c r="J41" i="14" s="1"/>
  <c r="H40" i="14"/>
  <c r="G40" i="14"/>
  <c r="H39" i="14"/>
  <c r="G39" i="14"/>
  <c r="H38" i="14"/>
  <c r="G38" i="14"/>
  <c r="J38" i="14" s="1"/>
  <c r="H37" i="14"/>
  <c r="G37" i="14"/>
  <c r="J37" i="14" s="1"/>
  <c r="H36" i="14"/>
  <c r="J36" i="14" s="1"/>
  <c r="G36" i="14"/>
  <c r="H35" i="14"/>
  <c r="G35" i="14"/>
  <c r="J35" i="14" s="1"/>
  <c r="H34" i="14"/>
  <c r="G34" i="14"/>
  <c r="H33" i="14"/>
  <c r="G33" i="14"/>
  <c r="H32" i="14"/>
  <c r="G32" i="14"/>
  <c r="H31" i="14"/>
  <c r="G31" i="14"/>
  <c r="J31" i="14" s="1"/>
  <c r="H30" i="14"/>
  <c r="J30" i="14" s="1"/>
  <c r="G30" i="14"/>
  <c r="H29" i="14"/>
  <c r="G29" i="14"/>
  <c r="J29" i="14" s="1"/>
  <c r="H28" i="14"/>
  <c r="G28" i="14"/>
  <c r="H27" i="14"/>
  <c r="G27" i="14"/>
  <c r="H26" i="14"/>
  <c r="G26" i="14"/>
  <c r="J26" i="14" s="1"/>
  <c r="H25" i="14"/>
  <c r="G25" i="14"/>
  <c r="J25" i="14" s="1"/>
  <c r="H24" i="14"/>
  <c r="J24" i="14" s="1"/>
  <c r="G24" i="14"/>
  <c r="H23" i="14"/>
  <c r="G23" i="14"/>
  <c r="J23" i="14" s="1"/>
  <c r="H22" i="14"/>
  <c r="G22" i="14"/>
  <c r="H21" i="14"/>
  <c r="G21" i="14"/>
  <c r="H20" i="14"/>
  <c r="G20" i="14"/>
  <c r="H19" i="14"/>
  <c r="G19" i="14"/>
  <c r="J19" i="14" s="1"/>
  <c r="H18" i="14"/>
  <c r="J18" i="14" s="1"/>
  <c r="G18" i="14"/>
  <c r="H17" i="14"/>
  <c r="G17" i="14"/>
  <c r="J17" i="14" s="1"/>
  <c r="H16" i="14"/>
  <c r="G16" i="14"/>
  <c r="H15" i="14"/>
  <c r="G15" i="14"/>
  <c r="H14" i="14"/>
  <c r="G14" i="14"/>
  <c r="J14" i="14" s="1"/>
  <c r="H13" i="14"/>
  <c r="G13" i="14"/>
  <c r="J13" i="14" s="1"/>
  <c r="H12" i="14"/>
  <c r="J12" i="14" s="1"/>
  <c r="G12" i="14"/>
  <c r="H11" i="14"/>
  <c r="G11" i="14"/>
  <c r="J11" i="14" s="1"/>
  <c r="H10" i="14"/>
  <c r="G10" i="14"/>
  <c r="H9" i="14"/>
  <c r="G9" i="14"/>
  <c r="H8" i="14"/>
  <c r="G8" i="14"/>
  <c r="H7" i="14"/>
  <c r="G7" i="14"/>
  <c r="J7" i="14" s="1"/>
  <c r="H6" i="14"/>
  <c r="J6" i="14" s="1"/>
  <c r="G6" i="14"/>
  <c r="H5" i="14"/>
  <c r="G5" i="14"/>
  <c r="J5" i="14" s="1"/>
  <c r="H4" i="14"/>
  <c r="G4" i="14"/>
  <c r="G111" i="14" s="1"/>
  <c r="J8" i="14" l="1"/>
  <c r="J15" i="14"/>
  <c r="J21" i="14"/>
  <c r="J27" i="14"/>
  <c r="J33" i="14"/>
  <c r="B117" i="14" s="1"/>
  <c r="J39" i="14"/>
  <c r="J45" i="14"/>
  <c r="J51" i="14"/>
  <c r="J57" i="14"/>
  <c r="J63" i="14"/>
  <c r="J69" i="14"/>
  <c r="J75" i="14"/>
  <c r="J81" i="14"/>
  <c r="J87" i="14"/>
  <c r="B119" i="14" s="1"/>
  <c r="J93" i="14"/>
  <c r="J99" i="14"/>
  <c r="J105" i="14"/>
  <c r="J22" i="14"/>
  <c r="J34" i="14"/>
  <c r="J52" i="14"/>
  <c r="J64" i="14"/>
  <c r="J76" i="14"/>
  <c r="J88" i="14"/>
  <c r="J94" i="14"/>
  <c r="J106" i="14"/>
  <c r="J20" i="14"/>
  <c r="J44" i="14"/>
  <c r="J9" i="14"/>
  <c r="J10" i="14"/>
  <c r="J16" i="14"/>
  <c r="J28" i="14"/>
  <c r="J40" i="14"/>
  <c r="J46" i="14"/>
  <c r="J58" i="14"/>
  <c r="J70" i="14"/>
  <c r="J82" i="14"/>
  <c r="J100" i="14"/>
  <c r="J32" i="14"/>
  <c r="J56" i="14"/>
  <c r="J68" i="14"/>
  <c r="B118" i="14" s="1"/>
  <c r="J80" i="14"/>
  <c r="J92" i="14"/>
  <c r="J104" i="14"/>
  <c r="I111" i="14"/>
  <c r="J4" i="14"/>
  <c r="H111" i="14"/>
  <c r="J111" i="14" s="1"/>
  <c r="B116" i="14" l="1"/>
  <c r="B120" i="14" s="1"/>
  <c r="M47" i="8" l="1"/>
  <c r="M44" i="8"/>
  <c r="M43" i="8"/>
  <c r="M42" i="8"/>
  <c r="M34" i="8"/>
  <c r="M33" i="8"/>
  <c r="M30" i="8"/>
  <c r="M29" i="8"/>
  <c r="M27" i="8"/>
  <c r="M26" i="8"/>
  <c r="M114" i="8"/>
  <c r="M113" i="8"/>
  <c r="M112" i="8"/>
  <c r="M111" i="8"/>
  <c r="M110" i="8"/>
  <c r="M109" i="8"/>
  <c r="M107" i="8"/>
  <c r="M106" i="8"/>
  <c r="M105" i="8"/>
  <c r="M104" i="8"/>
  <c r="M103" i="8"/>
  <c r="M102" i="8"/>
  <c r="M101" i="8"/>
  <c r="M99" i="8"/>
  <c r="M98" i="8"/>
  <c r="M96" i="8"/>
  <c r="M95" i="8"/>
  <c r="M94" i="8"/>
  <c r="M93" i="8"/>
  <c r="M92" i="8"/>
  <c r="M91" i="8"/>
  <c r="M90" i="8"/>
  <c r="M89" i="8"/>
  <c r="M88" i="8"/>
  <c r="M87" i="8"/>
  <c r="M85" i="8"/>
  <c r="M84" i="8"/>
  <c r="M83" i="8"/>
  <c r="M82" i="8"/>
  <c r="M81" i="8"/>
  <c r="M80" i="8"/>
  <c r="M79" i="8"/>
  <c r="M78" i="8"/>
  <c r="M77" i="8"/>
  <c r="M76" i="8"/>
  <c r="M75" i="8"/>
  <c r="M74" i="8"/>
  <c r="M73" i="8"/>
  <c r="M72" i="8"/>
  <c r="M70" i="8"/>
  <c r="M69" i="8"/>
  <c r="M68" i="8"/>
  <c r="M67" i="8"/>
  <c r="M65" i="8"/>
  <c r="M64" i="8"/>
  <c r="M63" i="8"/>
  <c r="M62" i="8"/>
  <c r="M60" i="8"/>
  <c r="M58" i="8"/>
  <c r="M57" i="8"/>
  <c r="M56" i="8"/>
  <c r="M55" i="8"/>
  <c r="M54" i="8"/>
  <c r="M53" i="8"/>
  <c r="M52" i="8"/>
  <c r="M49" i="8"/>
  <c r="M48" i="8"/>
  <c r="M46" i="8"/>
  <c r="M45" i="8"/>
  <c r="M38" i="8"/>
  <c r="M37" i="8"/>
  <c r="M36" i="8"/>
  <c r="M35" i="8"/>
  <c r="M32" i="8"/>
  <c r="M31" i="8"/>
  <c r="M28" i="8"/>
  <c r="M25" i="8"/>
  <c r="M24" i="8"/>
  <c r="M22" i="8"/>
  <c r="M21" i="8"/>
  <c r="M20" i="8"/>
  <c r="M19" i="8"/>
  <c r="M18" i="8"/>
  <c r="M17" i="8"/>
  <c r="M16" i="8"/>
  <c r="M15" i="8"/>
  <c r="M14" i="8"/>
  <c r="M13" i="8"/>
  <c r="M12" i="8"/>
  <c r="M11" i="8"/>
  <c r="M9" i="8"/>
  <c r="M8" i="8"/>
  <c r="M6" i="8"/>
  <c r="M5" i="8"/>
  <c r="M4" i="8"/>
  <c r="G8" i="7" l="1"/>
  <c r="G4" i="7"/>
  <c r="L114" i="8" l="1"/>
  <c r="K114" i="8"/>
  <c r="J114" i="8"/>
  <c r="H114" i="8"/>
  <c r="G114" i="8"/>
  <c r="L113" i="8"/>
  <c r="K113" i="8"/>
  <c r="J113" i="8"/>
  <c r="H113" i="8"/>
  <c r="G113" i="8"/>
  <c r="L112" i="8"/>
  <c r="K112" i="8"/>
  <c r="J112" i="8"/>
  <c r="H112" i="8"/>
  <c r="G112" i="8"/>
  <c r="L111" i="8"/>
  <c r="K111" i="8"/>
  <c r="J111" i="8"/>
  <c r="H111" i="8"/>
  <c r="G111" i="8"/>
  <c r="L110" i="8"/>
  <c r="K110" i="8"/>
  <c r="J110" i="8"/>
  <c r="H110" i="8"/>
  <c r="G110" i="8"/>
  <c r="L109" i="8"/>
  <c r="K109" i="8"/>
  <c r="J109" i="8"/>
  <c r="H109" i="8"/>
  <c r="G109" i="8"/>
  <c r="L108" i="8"/>
  <c r="K108" i="8"/>
  <c r="J108" i="8"/>
  <c r="H108" i="8"/>
  <c r="G108" i="8"/>
  <c r="L107" i="8"/>
  <c r="K107" i="8"/>
  <c r="J107" i="8"/>
  <c r="H107" i="8"/>
  <c r="G107" i="8"/>
  <c r="L106" i="8"/>
  <c r="K106" i="8"/>
  <c r="J106" i="8"/>
  <c r="H106" i="8"/>
  <c r="G106" i="8"/>
  <c r="L105" i="8"/>
  <c r="K105" i="8"/>
  <c r="J105" i="8"/>
  <c r="H105" i="8"/>
  <c r="G105" i="8"/>
  <c r="L104" i="8"/>
  <c r="K104" i="8"/>
  <c r="J104" i="8"/>
  <c r="H104" i="8"/>
  <c r="G104" i="8"/>
  <c r="L103" i="8"/>
  <c r="K103" i="8"/>
  <c r="J103" i="8"/>
  <c r="H103" i="8"/>
  <c r="G103" i="8"/>
  <c r="L102" i="8"/>
  <c r="K102" i="8"/>
  <c r="J102" i="8"/>
  <c r="H102" i="8"/>
  <c r="G102" i="8"/>
  <c r="L101" i="8"/>
  <c r="K101" i="8"/>
  <c r="J101" i="8"/>
  <c r="H101" i="8"/>
  <c r="G101" i="8"/>
  <c r="L100" i="8"/>
  <c r="K100" i="8"/>
  <c r="J100" i="8"/>
  <c r="H100" i="8"/>
  <c r="G100" i="8"/>
  <c r="L99" i="8"/>
  <c r="K99" i="8"/>
  <c r="J99" i="8"/>
  <c r="H99" i="8"/>
  <c r="G99" i="8"/>
  <c r="L98" i="8"/>
  <c r="K98" i="8"/>
  <c r="J98" i="8"/>
  <c r="H98" i="8"/>
  <c r="G98" i="8"/>
  <c r="L97" i="8"/>
  <c r="K97" i="8"/>
  <c r="J97" i="8"/>
  <c r="H97" i="8"/>
  <c r="G97" i="8"/>
  <c r="L96" i="8"/>
  <c r="K96" i="8"/>
  <c r="J96" i="8"/>
  <c r="H96" i="8"/>
  <c r="G96" i="8"/>
  <c r="L95" i="8"/>
  <c r="K95" i="8"/>
  <c r="J95" i="8"/>
  <c r="H95" i="8"/>
  <c r="G95" i="8"/>
  <c r="L94" i="8"/>
  <c r="K94" i="8"/>
  <c r="J94" i="8"/>
  <c r="H94" i="8"/>
  <c r="G94" i="8"/>
  <c r="L93" i="8"/>
  <c r="K93" i="8"/>
  <c r="J93" i="8"/>
  <c r="H93" i="8"/>
  <c r="G93" i="8"/>
  <c r="L92" i="8"/>
  <c r="K92" i="8"/>
  <c r="J92" i="8"/>
  <c r="H92" i="8"/>
  <c r="G92" i="8"/>
  <c r="L91" i="8"/>
  <c r="K91" i="8"/>
  <c r="J91" i="8"/>
  <c r="H91" i="8"/>
  <c r="G91" i="8"/>
  <c r="L90" i="8"/>
  <c r="K90" i="8"/>
  <c r="J90" i="8"/>
  <c r="H90" i="8"/>
  <c r="G90" i="8"/>
  <c r="L89" i="8"/>
  <c r="K89" i="8"/>
  <c r="J89" i="8"/>
  <c r="H89" i="8"/>
  <c r="G89" i="8"/>
  <c r="L88" i="8"/>
  <c r="K88" i="8"/>
  <c r="J88" i="8"/>
  <c r="H88" i="8"/>
  <c r="G88" i="8"/>
  <c r="L87" i="8"/>
  <c r="K87" i="8"/>
  <c r="J87" i="8"/>
  <c r="H87" i="8"/>
  <c r="G87" i="8"/>
  <c r="L86" i="8"/>
  <c r="K86" i="8"/>
  <c r="J86" i="8"/>
  <c r="H86" i="8"/>
  <c r="G86" i="8"/>
  <c r="L85" i="8"/>
  <c r="K85" i="8"/>
  <c r="J85" i="8"/>
  <c r="H85" i="8"/>
  <c r="G85" i="8"/>
  <c r="L84" i="8"/>
  <c r="K84" i="8"/>
  <c r="J84" i="8"/>
  <c r="H84" i="8"/>
  <c r="G84" i="8"/>
  <c r="L83" i="8"/>
  <c r="K83" i="8"/>
  <c r="J83" i="8"/>
  <c r="H83" i="8"/>
  <c r="G83" i="8"/>
  <c r="L82" i="8"/>
  <c r="K82" i="8"/>
  <c r="J82" i="8"/>
  <c r="H82" i="8"/>
  <c r="G82" i="8"/>
  <c r="L81" i="8"/>
  <c r="K81" i="8"/>
  <c r="J81" i="8"/>
  <c r="H81" i="8"/>
  <c r="G81" i="8"/>
  <c r="L80" i="8"/>
  <c r="K80" i="8"/>
  <c r="J80" i="8"/>
  <c r="H80" i="8"/>
  <c r="G80" i="8"/>
  <c r="L79" i="8"/>
  <c r="K79" i="8"/>
  <c r="J79" i="8"/>
  <c r="H79" i="8"/>
  <c r="G79" i="8"/>
  <c r="L78" i="8"/>
  <c r="K78" i="8"/>
  <c r="J78" i="8"/>
  <c r="H78" i="8"/>
  <c r="G78" i="8"/>
  <c r="L77" i="8"/>
  <c r="K77" i="8"/>
  <c r="J77" i="8"/>
  <c r="H77" i="8"/>
  <c r="G77" i="8"/>
  <c r="L76" i="8"/>
  <c r="K76" i="8"/>
  <c r="J76" i="8"/>
  <c r="H76" i="8"/>
  <c r="G76" i="8"/>
  <c r="L75" i="8"/>
  <c r="K75" i="8"/>
  <c r="J75" i="8"/>
  <c r="H75" i="8"/>
  <c r="G75" i="8"/>
  <c r="L74" i="8"/>
  <c r="K74" i="8"/>
  <c r="J74" i="8"/>
  <c r="H74" i="8"/>
  <c r="G74" i="8"/>
  <c r="L73" i="8"/>
  <c r="K73" i="8"/>
  <c r="J73" i="8"/>
  <c r="H73" i="8"/>
  <c r="G73" i="8"/>
  <c r="L72" i="8"/>
  <c r="K72" i="8"/>
  <c r="J72" i="8"/>
  <c r="H72" i="8"/>
  <c r="G72" i="8"/>
  <c r="L71" i="8"/>
  <c r="K71" i="8"/>
  <c r="J71" i="8"/>
  <c r="H71" i="8"/>
  <c r="G71" i="8"/>
  <c r="L70" i="8"/>
  <c r="K70" i="8"/>
  <c r="J70" i="8"/>
  <c r="H70" i="8"/>
  <c r="G70" i="8"/>
  <c r="L69" i="8"/>
  <c r="K69" i="8"/>
  <c r="J69" i="8"/>
  <c r="H69" i="8"/>
  <c r="G69" i="8"/>
  <c r="L68" i="8"/>
  <c r="K68" i="8"/>
  <c r="J68" i="8"/>
  <c r="H68" i="8"/>
  <c r="G68" i="8"/>
  <c r="L67" i="8"/>
  <c r="K67" i="8"/>
  <c r="J67" i="8"/>
  <c r="H67" i="8"/>
  <c r="G67" i="8"/>
  <c r="L66" i="8"/>
  <c r="K66" i="8"/>
  <c r="J66" i="8"/>
  <c r="H66" i="8"/>
  <c r="G66" i="8"/>
  <c r="L65" i="8"/>
  <c r="K65" i="8"/>
  <c r="J65" i="8"/>
  <c r="H65" i="8"/>
  <c r="G65" i="8"/>
  <c r="L64" i="8"/>
  <c r="K64" i="8"/>
  <c r="J64" i="8"/>
  <c r="H64" i="8"/>
  <c r="G64" i="8"/>
  <c r="L63" i="8"/>
  <c r="K63" i="8"/>
  <c r="J63" i="8"/>
  <c r="H63" i="8"/>
  <c r="G63" i="8"/>
  <c r="L62" i="8"/>
  <c r="K62" i="8"/>
  <c r="J62" i="8"/>
  <c r="H62" i="8"/>
  <c r="G62" i="8"/>
  <c r="L61" i="8"/>
  <c r="K61" i="8"/>
  <c r="J61" i="8"/>
  <c r="H61" i="8"/>
  <c r="G61" i="8"/>
  <c r="L60" i="8"/>
  <c r="K60" i="8"/>
  <c r="J60" i="8"/>
  <c r="H60" i="8"/>
  <c r="G60" i="8"/>
  <c r="L59" i="8"/>
  <c r="K59" i="8"/>
  <c r="J59" i="8"/>
  <c r="H59" i="8"/>
  <c r="G59" i="8"/>
  <c r="L58" i="8"/>
  <c r="K58" i="8"/>
  <c r="J58" i="8"/>
  <c r="H58" i="8"/>
  <c r="G58" i="8"/>
  <c r="L57" i="8"/>
  <c r="K57" i="8"/>
  <c r="J57" i="8"/>
  <c r="H57" i="8"/>
  <c r="G57" i="8"/>
  <c r="L56" i="8"/>
  <c r="K56" i="8"/>
  <c r="J56" i="8"/>
  <c r="H56" i="8"/>
  <c r="G56" i="8"/>
  <c r="L55" i="8"/>
  <c r="K55" i="8"/>
  <c r="J55" i="8"/>
  <c r="H55" i="8"/>
  <c r="G55" i="8"/>
  <c r="L54" i="8"/>
  <c r="K54" i="8"/>
  <c r="J54" i="8"/>
  <c r="H54" i="8"/>
  <c r="G54" i="8"/>
  <c r="L53" i="8"/>
  <c r="K53" i="8"/>
  <c r="J53" i="8"/>
  <c r="H53" i="8"/>
  <c r="G53" i="8"/>
  <c r="L52" i="8"/>
  <c r="K52" i="8"/>
  <c r="J52" i="8"/>
  <c r="H52" i="8"/>
  <c r="G52" i="8"/>
  <c r="L51" i="8"/>
  <c r="K51" i="8"/>
  <c r="J51" i="8"/>
  <c r="H51" i="8"/>
  <c r="G51" i="8"/>
  <c r="L50" i="8"/>
  <c r="K50" i="8"/>
  <c r="J50" i="8"/>
  <c r="H50" i="8"/>
  <c r="G50" i="8"/>
  <c r="L49" i="8"/>
  <c r="K49" i="8"/>
  <c r="J49" i="8"/>
  <c r="H49" i="8"/>
  <c r="G49" i="8"/>
  <c r="L48" i="8"/>
  <c r="K48" i="8"/>
  <c r="J48" i="8"/>
  <c r="H48" i="8"/>
  <c r="G48" i="8"/>
  <c r="L47" i="8"/>
  <c r="K47" i="8"/>
  <c r="J47" i="8"/>
  <c r="H47" i="8"/>
  <c r="G47" i="8"/>
  <c r="L46" i="8"/>
  <c r="K46" i="8"/>
  <c r="J46" i="8"/>
  <c r="H46" i="8"/>
  <c r="G46" i="8"/>
  <c r="L45" i="8"/>
  <c r="K45" i="8"/>
  <c r="J45" i="8"/>
  <c r="H45" i="8"/>
  <c r="G45" i="8"/>
  <c r="L44" i="8"/>
  <c r="K44" i="8"/>
  <c r="J44" i="8"/>
  <c r="H44" i="8"/>
  <c r="G44" i="8"/>
  <c r="L43" i="8"/>
  <c r="K43" i="8"/>
  <c r="J43" i="8"/>
  <c r="H43" i="8"/>
  <c r="G43" i="8"/>
  <c r="L42" i="8"/>
  <c r="K42" i="8"/>
  <c r="J42" i="8"/>
  <c r="H42" i="8"/>
  <c r="G42" i="8"/>
  <c r="L41" i="8"/>
  <c r="K41" i="8"/>
  <c r="J41" i="8"/>
  <c r="H41" i="8"/>
  <c r="G41" i="8"/>
  <c r="L40" i="8"/>
  <c r="K40" i="8"/>
  <c r="J40" i="8"/>
  <c r="H40" i="8"/>
  <c r="G40" i="8"/>
  <c r="L39" i="8"/>
  <c r="K39" i="8"/>
  <c r="J39" i="8"/>
  <c r="H39" i="8"/>
  <c r="G39" i="8"/>
  <c r="L38" i="8"/>
  <c r="K38" i="8"/>
  <c r="J38" i="8"/>
  <c r="H38" i="8"/>
  <c r="G38" i="8"/>
  <c r="L37" i="8"/>
  <c r="K37" i="8"/>
  <c r="J37" i="8"/>
  <c r="H37" i="8"/>
  <c r="G37" i="8"/>
  <c r="L36" i="8"/>
  <c r="K36" i="8"/>
  <c r="J36" i="8"/>
  <c r="H36" i="8"/>
  <c r="G36" i="8"/>
  <c r="L35" i="8"/>
  <c r="K35" i="8"/>
  <c r="J35" i="8"/>
  <c r="H35" i="8"/>
  <c r="G35" i="8"/>
  <c r="L34" i="8"/>
  <c r="K34" i="8"/>
  <c r="J34" i="8"/>
  <c r="H34" i="8"/>
  <c r="G34" i="8"/>
  <c r="L33" i="8"/>
  <c r="K33" i="8"/>
  <c r="J33" i="8"/>
  <c r="H33" i="8"/>
  <c r="G33" i="8"/>
  <c r="L32" i="8"/>
  <c r="K32" i="8"/>
  <c r="J32" i="8"/>
  <c r="H32" i="8"/>
  <c r="G32" i="8"/>
  <c r="L31" i="8"/>
  <c r="K31" i="8"/>
  <c r="J31" i="8"/>
  <c r="H31" i="8"/>
  <c r="G31" i="8"/>
  <c r="L30" i="8"/>
  <c r="K30" i="8"/>
  <c r="J30" i="8"/>
  <c r="H30" i="8"/>
  <c r="G30" i="8"/>
  <c r="L29" i="8"/>
  <c r="K29" i="8"/>
  <c r="J29" i="8"/>
  <c r="H29" i="8"/>
  <c r="G29" i="8"/>
  <c r="L28" i="8"/>
  <c r="K28" i="8"/>
  <c r="J28" i="8"/>
  <c r="H28" i="8"/>
  <c r="G28" i="8"/>
  <c r="L27" i="8"/>
  <c r="K27" i="8"/>
  <c r="J27" i="8"/>
  <c r="H27" i="8"/>
  <c r="G27" i="8"/>
  <c r="L26" i="8"/>
  <c r="K26" i="8"/>
  <c r="J26" i="8"/>
  <c r="H26" i="8"/>
  <c r="G26" i="8"/>
  <c r="L25" i="8"/>
  <c r="K25" i="8"/>
  <c r="J25" i="8"/>
  <c r="H25" i="8"/>
  <c r="G25" i="8"/>
  <c r="L24" i="8"/>
  <c r="K24" i="8"/>
  <c r="J24" i="8"/>
  <c r="H24" i="8"/>
  <c r="G24" i="8"/>
  <c r="L23" i="8"/>
  <c r="K23" i="8"/>
  <c r="J23" i="8"/>
  <c r="H23" i="8"/>
  <c r="G23" i="8"/>
  <c r="L22" i="8"/>
  <c r="K22" i="8"/>
  <c r="J22" i="8"/>
  <c r="H22" i="8"/>
  <c r="G22" i="8"/>
  <c r="L21" i="8"/>
  <c r="K21" i="8"/>
  <c r="J21" i="8"/>
  <c r="H21" i="8"/>
  <c r="G21" i="8"/>
  <c r="J69" i="7"/>
  <c r="L69" i="7" s="1"/>
  <c r="I69" i="7"/>
  <c r="H69" i="7"/>
  <c r="G69" i="7"/>
  <c r="J68" i="7"/>
  <c r="I68" i="7"/>
  <c r="H68" i="7"/>
  <c r="G68" i="7"/>
  <c r="J67" i="7"/>
  <c r="L67" i="7" s="1"/>
  <c r="I67" i="7"/>
  <c r="H67" i="7"/>
  <c r="G67" i="7"/>
  <c r="J66" i="7"/>
  <c r="I66" i="7"/>
  <c r="H66" i="7"/>
  <c r="G66" i="7"/>
  <c r="J65" i="7"/>
  <c r="L65" i="7" s="1"/>
  <c r="I65" i="7"/>
  <c r="H65" i="7"/>
  <c r="G65" i="7"/>
  <c r="J64" i="7"/>
  <c r="I64" i="7"/>
  <c r="H64" i="7"/>
  <c r="G64" i="7"/>
  <c r="J63" i="7"/>
  <c r="L63" i="7" s="1"/>
  <c r="I63" i="7"/>
  <c r="H63" i="7"/>
  <c r="G63" i="7"/>
  <c r="J62" i="7"/>
  <c r="I62" i="7"/>
  <c r="H62" i="7"/>
  <c r="G62" i="7"/>
  <c r="J61" i="7"/>
  <c r="L61" i="7" s="1"/>
  <c r="I61" i="7"/>
  <c r="H61" i="7"/>
  <c r="G61" i="7"/>
  <c r="J60" i="7"/>
  <c r="I60" i="7"/>
  <c r="H60" i="7"/>
  <c r="G60" i="7"/>
  <c r="J59" i="7"/>
  <c r="L59" i="7" s="1"/>
  <c r="I59" i="7"/>
  <c r="H59" i="7"/>
  <c r="G59" i="7"/>
  <c r="J58" i="7"/>
  <c r="I58" i="7"/>
  <c r="H58" i="7"/>
  <c r="G58" i="7"/>
  <c r="J57" i="7"/>
  <c r="L57" i="7" s="1"/>
  <c r="I57" i="7"/>
  <c r="H57" i="7"/>
  <c r="G57" i="7"/>
  <c r="J56" i="7"/>
  <c r="I56" i="7"/>
  <c r="H56" i="7"/>
  <c r="G56" i="7"/>
  <c r="J55" i="7"/>
  <c r="L55" i="7" s="1"/>
  <c r="I55" i="7"/>
  <c r="H55" i="7"/>
  <c r="G55" i="7"/>
  <c r="J54" i="7"/>
  <c r="I54" i="7"/>
  <c r="H54" i="7"/>
  <c r="G54" i="7"/>
  <c r="J53" i="7"/>
  <c r="L53" i="7" s="1"/>
  <c r="I53" i="7"/>
  <c r="H53" i="7"/>
  <c r="G53" i="7"/>
  <c r="J52" i="7"/>
  <c r="I52" i="7"/>
  <c r="H52" i="7"/>
  <c r="G52" i="7"/>
  <c r="J51" i="7"/>
  <c r="L51" i="7" s="1"/>
  <c r="I51" i="7"/>
  <c r="H51" i="7"/>
  <c r="G51" i="7"/>
  <c r="J50" i="7"/>
  <c r="I50" i="7"/>
  <c r="H50" i="7"/>
  <c r="G50" i="7"/>
  <c r="J49" i="7"/>
  <c r="L49" i="7" s="1"/>
  <c r="I49" i="7"/>
  <c r="H49" i="7"/>
  <c r="G49" i="7"/>
  <c r="J48" i="7"/>
  <c r="I48" i="7"/>
  <c r="H48" i="7"/>
  <c r="G48" i="7"/>
  <c r="J47" i="7"/>
  <c r="L47" i="7" s="1"/>
  <c r="I47" i="7"/>
  <c r="H47" i="7"/>
  <c r="G47" i="7"/>
  <c r="J46" i="7"/>
  <c r="I46" i="7"/>
  <c r="H46" i="7"/>
  <c r="G46" i="7"/>
  <c r="J45" i="7"/>
  <c r="L45" i="7" s="1"/>
  <c r="I45" i="7"/>
  <c r="H45" i="7"/>
  <c r="G45" i="7"/>
  <c r="I44" i="7"/>
  <c r="H44" i="7"/>
  <c r="G44" i="7"/>
  <c r="L44" i="7" s="1"/>
  <c r="I43" i="7"/>
  <c r="H43" i="7"/>
  <c r="G43" i="7"/>
  <c r="L43" i="7" s="1"/>
  <c r="I42" i="7"/>
  <c r="H42" i="7"/>
  <c r="G42" i="7"/>
  <c r="L42" i="7" s="1"/>
  <c r="I41" i="7"/>
  <c r="H41" i="7"/>
  <c r="G41" i="7"/>
  <c r="L41" i="7" s="1"/>
  <c r="J40" i="7"/>
  <c r="L40" i="7" s="1"/>
  <c r="I40" i="7"/>
  <c r="H40" i="7"/>
  <c r="G40" i="7"/>
  <c r="J39" i="7"/>
  <c r="I39" i="7"/>
  <c r="H39" i="7"/>
  <c r="G39" i="7"/>
  <c r="J38" i="7"/>
  <c r="L38" i="7" s="1"/>
  <c r="I38" i="7"/>
  <c r="H38" i="7"/>
  <c r="G38" i="7"/>
  <c r="I37" i="7"/>
  <c r="H37" i="7"/>
  <c r="G37" i="7"/>
  <c r="L37" i="7" s="1"/>
  <c r="J36" i="7"/>
  <c r="I36" i="7"/>
  <c r="H36" i="7"/>
  <c r="G36" i="7"/>
  <c r="J35" i="7"/>
  <c r="I35" i="7"/>
  <c r="H35" i="7"/>
  <c r="G35" i="7"/>
  <c r="J34" i="7"/>
  <c r="I34" i="7"/>
  <c r="H34" i="7"/>
  <c r="G34" i="7"/>
  <c r="J33" i="7"/>
  <c r="I33" i="7"/>
  <c r="H33" i="7"/>
  <c r="G33" i="7"/>
  <c r="J32" i="7"/>
  <c r="I32" i="7"/>
  <c r="H32" i="7"/>
  <c r="G32" i="7"/>
  <c r="J31" i="7"/>
  <c r="I31" i="7"/>
  <c r="H31" i="7"/>
  <c r="G31" i="7"/>
  <c r="I30" i="7"/>
  <c r="H30" i="7"/>
  <c r="G30" i="7"/>
  <c r="L30" i="7" s="1"/>
  <c r="J29" i="7"/>
  <c r="I29" i="7"/>
  <c r="H29" i="7"/>
  <c r="G29" i="7"/>
  <c r="J28" i="7"/>
  <c r="I28" i="7"/>
  <c r="H28" i="7"/>
  <c r="G28" i="7"/>
  <c r="J27" i="7"/>
  <c r="I27" i="7"/>
  <c r="H27" i="7"/>
  <c r="G27" i="7"/>
  <c r="J26" i="7"/>
  <c r="I26" i="7"/>
  <c r="H26" i="7"/>
  <c r="G26" i="7"/>
  <c r="J25" i="7"/>
  <c r="I25" i="7"/>
  <c r="H25" i="7"/>
  <c r="G25" i="7"/>
  <c r="J24" i="7"/>
  <c r="I24" i="7"/>
  <c r="H24" i="7"/>
  <c r="G24" i="7"/>
  <c r="J23" i="7"/>
  <c r="I23" i="7"/>
  <c r="H23" i="7"/>
  <c r="G23" i="7"/>
  <c r="J22" i="7"/>
  <c r="I22" i="7"/>
  <c r="H22" i="7"/>
  <c r="G22" i="7"/>
  <c r="J21" i="7"/>
  <c r="I21" i="7"/>
  <c r="H21" i="7"/>
  <c r="G21" i="7"/>
  <c r="J20" i="7"/>
  <c r="I20" i="7"/>
  <c r="H20" i="7"/>
  <c r="G20" i="7"/>
  <c r="J19" i="7"/>
  <c r="I19" i="7"/>
  <c r="H19" i="7"/>
  <c r="G19" i="7"/>
  <c r="J18" i="7"/>
  <c r="I18" i="7"/>
  <c r="H18" i="7"/>
  <c r="G18" i="7"/>
  <c r="J17" i="7"/>
  <c r="I17" i="7"/>
  <c r="H17" i="7"/>
  <c r="G17" i="7"/>
  <c r="J16" i="7"/>
  <c r="I16" i="7"/>
  <c r="H16" i="7"/>
  <c r="G16" i="7"/>
  <c r="J15" i="7"/>
  <c r="I15" i="7"/>
  <c r="H15" i="7"/>
  <c r="G15" i="7"/>
  <c r="J14" i="7"/>
  <c r="I14" i="7"/>
  <c r="H14" i="7"/>
  <c r="G14" i="7"/>
  <c r="J13" i="7"/>
  <c r="I13" i="7"/>
  <c r="H13" i="7"/>
  <c r="G13" i="7"/>
  <c r="J12" i="7"/>
  <c r="I12" i="7"/>
  <c r="H12" i="7"/>
  <c r="G12" i="7"/>
  <c r="J11" i="7"/>
  <c r="I11" i="7"/>
  <c r="H11" i="7"/>
  <c r="G11" i="7"/>
  <c r="L36" i="7" l="1"/>
  <c r="L12" i="7"/>
  <c r="L18" i="7"/>
  <c r="L22" i="7"/>
  <c r="L16" i="7"/>
  <c r="L24" i="7"/>
  <c r="L39" i="7"/>
  <c r="L46" i="7"/>
  <c r="L48" i="7"/>
  <c r="L50" i="7"/>
  <c r="L52" i="7"/>
  <c r="L54" i="7"/>
  <c r="L56" i="7"/>
  <c r="L58" i="7"/>
  <c r="L60" i="7"/>
  <c r="L62" i="7"/>
  <c r="L64" i="7"/>
  <c r="L66" i="7"/>
  <c r="L68" i="7"/>
  <c r="L34" i="7"/>
  <c r="L26" i="7"/>
  <c r="L32" i="7"/>
  <c r="L14" i="7"/>
  <c r="L20" i="7"/>
  <c r="L28" i="7"/>
  <c r="L31" i="7"/>
  <c r="L33" i="7"/>
  <c r="L35" i="7"/>
  <c r="L11" i="7"/>
  <c r="L13" i="7"/>
  <c r="L15" i="7"/>
  <c r="L17" i="7"/>
  <c r="L19" i="7"/>
  <c r="L21" i="7"/>
  <c r="L23" i="7"/>
  <c r="L25" i="7"/>
  <c r="L27" i="7"/>
  <c r="L29" i="7"/>
  <c r="B123" i="8"/>
  <c r="F4" i="6" s="1"/>
  <c r="B122" i="8" l="1"/>
  <c r="E4" i="6" s="1"/>
  <c r="B78" i="7"/>
  <c r="F3" i="6" s="1"/>
  <c r="F6" i="6" s="1"/>
  <c r="B76" i="7"/>
  <c r="B121" i="8"/>
  <c r="D4" i="6" s="1"/>
  <c r="B77" i="7"/>
  <c r="E3" i="6" s="1"/>
  <c r="D3" i="6" l="1"/>
  <c r="B79" i="7"/>
  <c r="E6" i="6"/>
  <c r="D6" i="6"/>
  <c r="I9" i="7"/>
  <c r="I7" i="7"/>
  <c r="J5" i="7"/>
  <c r="J6" i="7"/>
  <c r="J7" i="7"/>
  <c r="J8" i="7"/>
  <c r="J9" i="7"/>
  <c r="J10" i="7"/>
  <c r="J4" i="7"/>
  <c r="L10" i="7" l="1"/>
  <c r="L8" i="7"/>
  <c r="L6" i="7"/>
  <c r="J20" i="8"/>
  <c r="J19" i="8"/>
  <c r="J18" i="8"/>
  <c r="J17" i="8"/>
  <c r="J16" i="8"/>
  <c r="J15" i="8"/>
  <c r="J14" i="8"/>
  <c r="J13" i="8"/>
  <c r="J12" i="8"/>
  <c r="J11" i="8"/>
  <c r="J9" i="8"/>
  <c r="J8" i="8"/>
  <c r="J6" i="8"/>
  <c r="J5" i="8"/>
  <c r="J4" i="8"/>
  <c r="M115" i="8"/>
  <c r="H6" i="7"/>
  <c r="H4" i="7"/>
  <c r="H10" i="7"/>
  <c r="H8" i="7"/>
  <c r="I10" i="7"/>
  <c r="I6" i="7"/>
  <c r="I5" i="7"/>
  <c r="I8" i="7"/>
  <c r="I4" i="7"/>
  <c r="G10" i="7"/>
  <c r="G9" i="7"/>
  <c r="L9" i="7" s="1"/>
  <c r="G7" i="7"/>
  <c r="L7" i="7" s="1"/>
  <c r="G6" i="7"/>
  <c r="H5" i="7"/>
  <c r="G5" i="7"/>
  <c r="G70" i="7" l="1"/>
  <c r="J7" i="8"/>
  <c r="J10" i="8"/>
  <c r="J115" i="8" l="1"/>
  <c r="L5" i="8"/>
  <c r="L6" i="8"/>
  <c r="L7" i="8"/>
  <c r="L8" i="8"/>
  <c r="L9" i="8"/>
  <c r="L10" i="8"/>
  <c r="L11" i="8"/>
  <c r="L12" i="8"/>
  <c r="L13" i="8"/>
  <c r="L14" i="8"/>
  <c r="L15" i="8"/>
  <c r="L16" i="8"/>
  <c r="L17" i="8"/>
  <c r="L18" i="8"/>
  <c r="L19" i="8"/>
  <c r="L20" i="8"/>
  <c r="L4" i="8"/>
  <c r="K5" i="8"/>
  <c r="K6" i="8"/>
  <c r="K7" i="8"/>
  <c r="K8" i="8"/>
  <c r="K9" i="8"/>
  <c r="K10" i="8"/>
  <c r="K11" i="8"/>
  <c r="K12" i="8"/>
  <c r="K13" i="8"/>
  <c r="K14" i="8"/>
  <c r="K15" i="8"/>
  <c r="K16" i="8"/>
  <c r="K17" i="8"/>
  <c r="K18" i="8"/>
  <c r="K19" i="8"/>
  <c r="K20" i="8"/>
  <c r="K4" i="8"/>
  <c r="G5" i="8"/>
  <c r="H5" i="8"/>
  <c r="G6" i="8"/>
  <c r="H6" i="8"/>
  <c r="G7" i="8"/>
  <c r="H7" i="8"/>
  <c r="G8" i="8"/>
  <c r="H8" i="8"/>
  <c r="G9" i="8"/>
  <c r="H9" i="8"/>
  <c r="G10" i="8"/>
  <c r="H10" i="8"/>
  <c r="G11" i="8"/>
  <c r="H11" i="8"/>
  <c r="G12" i="8"/>
  <c r="H12" i="8"/>
  <c r="G13" i="8"/>
  <c r="H13" i="8"/>
  <c r="G14" i="8"/>
  <c r="H14" i="8"/>
  <c r="G15" i="8"/>
  <c r="H15" i="8"/>
  <c r="G16" i="8"/>
  <c r="H16" i="8"/>
  <c r="G17" i="8"/>
  <c r="H17" i="8"/>
  <c r="G18" i="8"/>
  <c r="H18" i="8"/>
  <c r="G19" i="8"/>
  <c r="H19" i="8"/>
  <c r="G20" i="8"/>
  <c r="H20" i="8"/>
  <c r="H4" i="8"/>
  <c r="G4" i="8"/>
  <c r="K115" i="8" l="1"/>
  <c r="G115" i="8"/>
  <c r="E17" i="6" s="1"/>
  <c r="L115" i="8"/>
  <c r="H115" i="8"/>
  <c r="C17" i="6" s="1"/>
  <c r="D17" i="6" l="1"/>
  <c r="G4" i="6"/>
  <c r="G6" i="6" s="1"/>
  <c r="F4" i="13"/>
  <c r="F6" i="13" s="1"/>
  <c r="C3" i="6"/>
  <c r="C4" i="6" l="1"/>
  <c r="C6" i="6" s="1"/>
  <c r="F7" i="13"/>
  <c r="F8" i="13" s="1"/>
</calcChain>
</file>

<file path=xl/sharedStrings.xml><?xml version="1.0" encoding="utf-8"?>
<sst xmlns="http://schemas.openxmlformats.org/spreadsheetml/2006/main" count="1004" uniqueCount="74">
  <si>
    <t>Side</t>
  </si>
  <si>
    <t>Remarks</t>
  </si>
  <si>
    <t>Median Opening</t>
  </si>
  <si>
    <t>RHS</t>
  </si>
  <si>
    <t>LHS</t>
  </si>
  <si>
    <t>S.No.</t>
  </si>
  <si>
    <t>Chainage</t>
  </si>
  <si>
    <t>From</t>
  </si>
  <si>
    <t>To</t>
  </si>
  <si>
    <t>Pedestrain crossing</t>
  </si>
  <si>
    <t>Total</t>
  </si>
  <si>
    <t>Red</t>
  </si>
  <si>
    <t xml:space="preserve">Major Junction </t>
  </si>
  <si>
    <t>Median</t>
  </si>
  <si>
    <t xml:space="preserve">Location
</t>
  </si>
  <si>
    <t>Shoulder Spacing 9m</t>
  </si>
  <si>
    <t>Green</t>
  </si>
  <si>
    <t xml:space="preserve">Total Qty (Nos) </t>
  </si>
  <si>
    <t>Package</t>
  </si>
  <si>
    <t>Shoulder Spacing 18m</t>
  </si>
  <si>
    <t>Islands  Spacing 6m</t>
  </si>
  <si>
    <t>Kerb Spacing 9m</t>
  </si>
  <si>
    <t>Yellow</t>
  </si>
  <si>
    <t>Continuity Crossing line Spacing 1m</t>
  </si>
  <si>
    <t>3 Row of Road studs (Rumble)  Spacing 1m</t>
  </si>
  <si>
    <t>Pkg-1</t>
  </si>
  <si>
    <t>BHS</t>
  </si>
  <si>
    <t>Acceleration/Decceleration lane spacing 18m</t>
  </si>
  <si>
    <t>Location</t>
  </si>
  <si>
    <t>Qty (Nos)</t>
  </si>
  <si>
    <t>Pkg-2</t>
  </si>
  <si>
    <t>Pkg-4</t>
  </si>
  <si>
    <t>Pkg-JL</t>
  </si>
  <si>
    <t>RKJL-Road Studs Details Junction</t>
  </si>
  <si>
    <t>RKJL-Road Studs Details Median Opening</t>
  </si>
  <si>
    <t>Summary</t>
  </si>
  <si>
    <t xml:space="preserve">Stud </t>
  </si>
  <si>
    <t>Rewa-Katni-Jabalpur-Lakhnadon (All Packages- Pkg 1, Pkg-2, Pkg-4 &amp; Pkg-JL)</t>
  </si>
  <si>
    <t>S No</t>
  </si>
  <si>
    <t>Item Description</t>
  </si>
  <si>
    <t>Unit</t>
  </si>
  <si>
    <t>All Package QTY</t>
  </si>
  <si>
    <t>Rate</t>
  </si>
  <si>
    <t>Amount</t>
  </si>
  <si>
    <t>Nos.</t>
  </si>
  <si>
    <t>Total Amount</t>
  </si>
  <si>
    <t>GST 18%</t>
  </si>
  <si>
    <t>Main Summary</t>
  </si>
  <si>
    <t>Major  Junction</t>
  </si>
  <si>
    <t>Continuity Crossing line Spacing 9m</t>
  </si>
  <si>
    <t>Continuity Crossing line at Storage lane Spacing 9m</t>
  </si>
  <si>
    <t>RKJL-Road Studs Details Bus Bay</t>
  </si>
  <si>
    <t>Chevron/Diagonal Spacing 6m on Edge line and  2 Studs/ Chevron strip</t>
  </si>
  <si>
    <t>BUS Bay</t>
  </si>
  <si>
    <t>TRUCK LAY</t>
  </si>
  <si>
    <t>881+300</t>
  </si>
  <si>
    <t>881+520</t>
  </si>
  <si>
    <t xml:space="preserve">Bus Bay </t>
  </si>
  <si>
    <t xml:space="preserve">Total Qty Alloy Stud (Nos) </t>
  </si>
  <si>
    <t>Summary for Normal Stud</t>
  </si>
  <si>
    <t>Center Spacing 9 m</t>
  </si>
  <si>
    <t>White</t>
  </si>
  <si>
    <t xml:space="preserve">Metal Total Qty (Nos) </t>
  </si>
  <si>
    <t>Summary for Metal Stud</t>
  </si>
  <si>
    <t>Summary Road Stud (Normal)</t>
  </si>
  <si>
    <t>Summary Road Stud (Metal)</t>
  </si>
  <si>
    <t xml:space="preserve">Normal Total Qty (Nos) </t>
  </si>
  <si>
    <t>Normal Stud Summary</t>
  </si>
  <si>
    <t>Metal Stud Summary</t>
  </si>
  <si>
    <r>
      <rPr>
        <b/>
        <sz val="9"/>
        <color theme="1"/>
        <rFont val="Poppins"/>
      </rPr>
      <t xml:space="preserve">Metal Road studs </t>
    </r>
    <r>
      <rPr>
        <sz val="9"/>
        <color theme="1"/>
        <rFont val="Poppins"/>
      </rPr>
      <t xml:space="preserve">
Removal of existing Stud and Supplying and fixing of Metal Road studs with shank, made of Die-cast Aluminium alloy moulded body with the size of 100*100*19.8 mm, shank size 50mm, having both side / single side reflective panels of glass reflective elements with highly reflective silver mirror layer in back embedded in plastic and 19 degrees tilted to provide the highest reflectivity having reflective panels in yellow, red and white plastic with yellow, red, white or green glass elements on both sides. The weight of Aluminium stud should be not less than 250 grams. The studs shall have a compressive strength test certificate of 20 tons in accordance with ASTDM D 4280-04 and successfully passing retro reflectivity test from a reputed laboratory. The fixing of road studs shall be done by using a recommended special acrylic adhesive after drilling 60 mm hole on the road for the shank to go inside. Weight of Studs should not be less than 250 gm. Glass elements certificate shall be provided by the OEM.
Red: 34,911, Green: 17,225,Yellow:8,991)
</t>
    </r>
  </si>
  <si>
    <r>
      <rPr>
        <b/>
        <sz val="9"/>
        <color theme="1"/>
        <rFont val="Poppins"/>
      </rPr>
      <t>Road Markers/Road Stud with Lense Reflector</t>
    </r>
    <r>
      <rPr>
        <sz val="9"/>
        <color theme="1"/>
        <rFont val="Poppins"/>
      </rPr>
      <t xml:space="preserve">
Removal of existing Stud and Providing and fixing single mound twin shanked molded Road Markers/Road Stud made of poly carbonate or ABS body and shall support a load of 13635 Kg tested in accordance to ASTM D 4280 and complying lo specifications of Section-5 of IRC:35-2015 and clause 804.2.2 of MORT&amp;H and Section-5 of IRC:35-2015. The reflecting panels shall consist of number of lenses containing single or dual prismatic cubes capable of providing total internal reflection of the light entering the lens face. The slope or retro-reflecting surface should be 35 + 5 degree to base. The reflective marker shall be fixed to the road surface using the epoxy/ adhesives and the procedure recommended by the manufacturer. No nails shall be used to affix the markers so Cubes capable of that they do not pose safety hazard on the road.. The contractor shall submit a two year replacement warranty. for satisfactory field performance including stipulated retro-reflectance of the reflecting panel.
</t>
    </r>
  </si>
  <si>
    <t>BOQ- Supply &amp; Fixing of  Stud Fixing</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</si>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</sst>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00"/>
    <numFmt numFmtId="165" formatCode="_ * #,##0_ ;_ * \-#,##0_ ;_ * &quot;-&quot;??_ ;_ @_ "/>
    <numFmt numFmtId="166" formatCode="000\+000"/>
    <numFmt numFmtId="167" formatCode="0.000_ "/>
    <numFmt numFmtId="168" formatCode="_(* #,##0.00_);_(* \(#,##0.00\);_(* &quot;-&quot;??_);_(@_)"/>
  </numFmts>
  <fonts count="9" x14ac:knownFonts="1">
    <font>
      <sz val="11"/>
      <color theme="1"/>
      <name val="Aptos Narrow"/>
      <family val="2"/>
      <scheme val="minor"/>
    </font>
    <font>
      <sz val="11"/>
      <color theme="1"/>
      <name val="Aptos Narrow"/>
      <family val="2"/>
      <scheme val="minor"/>
    </font>
    <font>
      <sz val="10"/>
      <color theme="1"/>
      <name val="Poppins"/>
    </font>
    <font>
      <sz val="10"/>
      <name val="Poppins"/>
    </font>
    <font>
      <b/>
      <sz val="10"/>
      <color theme="1"/>
      <name val="Poppins"/>
    </font>
    <font>
      <sz val="8"/>
      <name val="Aptos Narrow"/>
      <family val="2"/>
      <scheme val="minor"/>
    </font>
    <font>
      <b/>
      <sz val="9"/>
      <color theme="1"/>
      <name val="Poppins"/>
    </font>
    <font>
      <sz val="9"/>
      <color theme="1"/>
      <name val="Poppins"/>
    </font>
    <font>
      <sz val="10"/>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75">
    <xf numFmtId="0" fontId="0" fillId="0" borderId="0" xfId="0"/>
    <xf numFmtId="0" fontId="2" fillId="0" borderId="1" xfId="0" applyFont="1" applyBorder="1" applyAlignment="1">
      <alignment horizontal="center" vertical="center"/>
    </xf>
    <xf numFmtId="164" fontId="2" fillId="0" borderId="1" xfId="0" applyNumberFormat="1" applyFont="1" applyBorder="1" applyAlignment="1">
      <alignment horizontal="center" vertical="center" wrapText="1"/>
    </xf>
    <xf numFmtId="1" fontId="3" fillId="2" borderId="1" xfId="0" applyNumberFormat="1" applyFont="1" applyFill="1" applyBorder="1" applyAlignment="1">
      <alignment horizontal="center" vertical="center" wrapText="1"/>
    </xf>
    <xf numFmtId="0" fontId="2" fillId="0" borderId="0" xfId="0" applyFont="1"/>
    <xf numFmtId="0" fontId="4" fillId="0" borderId="1" xfId="0" applyFont="1" applyBorder="1" applyAlignment="1">
      <alignment horizontal="center" vertical="center"/>
    </xf>
    <xf numFmtId="43" fontId="4" fillId="0" borderId="1" xfId="1" applyFont="1" applyBorder="1" applyAlignment="1">
      <alignment horizontal="center" vertical="center" wrapText="1"/>
    </xf>
    <xf numFmtId="165" fontId="2" fillId="0" borderId="1" xfId="2" applyNumberFormat="1" applyFont="1" applyBorder="1" applyAlignment="1">
      <alignment horizontal="center" vertical="center"/>
    </xf>
    <xf numFmtId="1" fontId="4" fillId="0" borderId="1" xfId="0" applyNumberFormat="1" applyFont="1" applyBorder="1" applyAlignment="1">
      <alignment horizontal="center" vertical="center"/>
    </xf>
    <xf numFmtId="43" fontId="4" fillId="5" borderId="1" xfId="1" applyFont="1" applyFill="1" applyBorder="1" applyAlignment="1">
      <alignment horizontal="center" vertical="center" wrapText="1"/>
    </xf>
    <xf numFmtId="43" fontId="4" fillId="4" borderId="1" xfId="1" applyFont="1" applyFill="1" applyBorder="1" applyAlignment="1">
      <alignment horizontal="center" vertical="center" wrapText="1"/>
    </xf>
    <xf numFmtId="43" fontId="4" fillId="2" borderId="1" xfId="1" applyFont="1" applyFill="1" applyBorder="1" applyAlignment="1">
      <alignment horizontal="center" vertical="center" wrapText="1"/>
    </xf>
    <xf numFmtId="164"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wrapText="1"/>
    </xf>
    <xf numFmtId="164" fontId="3"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xf numFmtId="43" fontId="4" fillId="3" borderId="1" xfId="1" applyFont="1" applyFill="1" applyBorder="1" applyAlignment="1">
      <alignment horizontal="center" vertical="center" wrapText="1"/>
    </xf>
    <xf numFmtId="0" fontId="4" fillId="0" borderId="1" xfId="0" applyFont="1" applyBorder="1" applyAlignment="1">
      <alignment vertical="center"/>
    </xf>
    <xf numFmtId="0" fontId="2" fillId="2" borderId="0" xfId="0" applyFont="1" applyFill="1"/>
    <xf numFmtId="1" fontId="2" fillId="2" borderId="1" xfId="1" applyNumberFormat="1" applyFont="1" applyFill="1" applyBorder="1" applyAlignment="1">
      <alignment horizontal="center" vertical="center" wrapText="1"/>
    </xf>
    <xf numFmtId="1" fontId="2" fillId="0" borderId="0" xfId="0" applyNumberFormat="1" applyFont="1"/>
    <xf numFmtId="0" fontId="7" fillId="0" borderId="1" xfId="0" applyFont="1" applyBorder="1" applyAlignment="1">
      <alignment horizontal="center" vertical="center"/>
    </xf>
    <xf numFmtId="43" fontId="7" fillId="0" borderId="1" xfId="1" applyFont="1" applyFill="1" applyBorder="1" applyAlignment="1">
      <alignment vertical="center"/>
    </xf>
    <xf numFmtId="43" fontId="2" fillId="0" borderId="1" xfId="1" applyFont="1" applyBorder="1" applyAlignment="1">
      <alignment vertical="center" wrapText="1"/>
    </xf>
    <xf numFmtId="1" fontId="2" fillId="0" borderId="1" xfId="1" applyNumberFormat="1" applyFont="1" applyBorder="1" applyAlignment="1">
      <alignment horizontal="center" vertical="center"/>
    </xf>
    <xf numFmtId="165" fontId="7" fillId="0" borderId="1" xfId="1" applyNumberFormat="1" applyFont="1" applyBorder="1" applyAlignment="1">
      <alignment horizontal="center" vertical="center"/>
    </xf>
    <xf numFmtId="2" fontId="2" fillId="0" borderId="0" xfId="0" applyNumberFormat="1" applyFont="1"/>
    <xf numFmtId="43" fontId="2" fillId="0" borderId="0" xfId="1" applyFont="1"/>
    <xf numFmtId="165" fontId="2" fillId="0" borderId="1" xfId="1" applyNumberFormat="1" applyFont="1" applyBorder="1"/>
    <xf numFmtId="165" fontId="2" fillId="0" borderId="1" xfId="1" applyNumberFormat="1" applyFont="1" applyBorder="1" applyAlignment="1">
      <alignment horizontal="center" vertical="center"/>
    </xf>
    <xf numFmtId="165" fontId="4" fillId="0" borderId="1" xfId="1" applyNumberFormat="1"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167"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0" borderId="2" xfId="0" applyFont="1" applyBorder="1" applyAlignment="1">
      <alignment horizontal="left" vertical="center"/>
    </xf>
    <xf numFmtId="0" fontId="4" fillId="0" borderId="2" xfId="0" applyFont="1" applyBorder="1" applyAlignment="1">
      <alignment horizontal="right" vertical="center"/>
    </xf>
    <xf numFmtId="43" fontId="4" fillId="2" borderId="6" xfId="1" applyFont="1" applyFill="1" applyBorder="1" applyAlignment="1">
      <alignment vertical="center" wrapText="1"/>
    </xf>
    <xf numFmtId="43" fontId="4" fillId="2" borderId="5" xfId="1" applyFont="1" applyFill="1" applyBorder="1" applyAlignment="1">
      <alignment vertical="center" wrapText="1"/>
    </xf>
    <xf numFmtId="0" fontId="4" fillId="0" borderId="0" xfId="0" applyFont="1" applyAlignment="1">
      <alignment horizontal="right" vertical="center"/>
    </xf>
    <xf numFmtId="165" fontId="4" fillId="0" borderId="0" xfId="1" applyNumberFormat="1" applyFont="1" applyBorder="1" applyAlignment="1">
      <alignment horizontal="center" vertical="center"/>
    </xf>
    <xf numFmtId="0" fontId="7" fillId="2"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7" borderId="1" xfId="0" applyFont="1" applyFill="1" applyBorder="1" applyAlignment="1">
      <alignment vertical="center"/>
    </xf>
    <xf numFmtId="0" fontId="7" fillId="0" borderId="0" xfId="0" applyFont="1" applyAlignment="1">
      <alignment vertical="center"/>
    </xf>
    <xf numFmtId="0" fontId="7" fillId="0" borderId="1" xfId="0" applyFont="1" applyBorder="1" applyAlignment="1">
      <alignment vertical="center" wrapText="1"/>
    </xf>
    <xf numFmtId="43" fontId="7" fillId="0" borderId="0" xfId="0" applyNumberFormat="1" applyFont="1" applyAlignment="1">
      <alignment vertical="center"/>
    </xf>
    <xf numFmtId="43" fontId="4" fillId="0" borderId="5" xfId="0" applyNumberFormat="1" applyFont="1" applyBorder="1" applyAlignment="1">
      <alignment vertical="center"/>
    </xf>
    <xf numFmtId="43" fontId="4" fillId="0" borderId="1" xfId="0" applyNumberFormat="1" applyFont="1" applyBorder="1" applyAlignment="1">
      <alignment vertical="center"/>
    </xf>
    <xf numFmtId="0" fontId="4" fillId="0" borderId="0" xfId="0" applyFont="1" applyAlignment="1">
      <alignment horizontal="left" vertical="center"/>
    </xf>
    <xf numFmtId="0" fontId="8" fillId="0" borderId="0" xfId="0" applyFont="1"/>
    <xf numFmtId="168" fontId="2" fillId="0" borderId="0" xfId="0" applyNumberFormat="1" applyFont="1"/>
    <xf numFmtId="0" fontId="6" fillId="7" borderId="1" xfId="0" applyFont="1" applyFill="1" applyBorder="1" applyAlignment="1">
      <alignment horizontal="center" vertical="center"/>
    </xf>
    <xf numFmtId="0" fontId="4" fillId="0" borderId="0" xfId="0" applyFont="1" applyAlignment="1">
      <alignment horizontal="left" vertical="center"/>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right" vertical="center"/>
    </xf>
    <xf numFmtId="0" fontId="4" fillId="0" borderId="1" xfId="0" applyFont="1" applyBorder="1" applyAlignment="1">
      <alignment horizontal="right" vertical="center"/>
    </xf>
    <xf numFmtId="0" fontId="4" fillId="6" borderId="1" xfId="0" applyFont="1" applyFill="1" applyBorder="1" applyAlignment="1">
      <alignment horizontal="center" vertical="center"/>
    </xf>
    <xf numFmtId="0" fontId="4" fillId="0" borderId="4" xfId="0" applyFont="1" applyBorder="1" applyAlignment="1">
      <alignment horizontal="right" vertical="center"/>
    </xf>
    <xf numFmtId="0" fontId="4" fillId="0" borderId="2" xfId="0" applyFont="1" applyBorder="1" applyAlignment="1">
      <alignment horizontal="right" vertical="center"/>
    </xf>
    <xf numFmtId="0" fontId="4" fillId="6" borderId="1" xfId="0" applyFont="1" applyFill="1" applyBorder="1" applyAlignment="1">
      <alignment horizont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3" fontId="4" fillId="2" borderId="1" xfId="1" applyFont="1" applyFill="1" applyBorder="1" applyAlignment="1">
      <alignment horizontal="center" vertical="center" wrapText="1"/>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cellXfs>
  <cellStyles count="3">
    <cellStyle name="Comma" xfId="1" builtinId="3"/>
    <cellStyle name="Comma 2" xfId="2" xr:uid="{2C6793E4-647D-420D-B736-02EA112C954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201274</xdr:colOff>
      <xdr:row>0</xdr:row>
      <xdr:rowOff>0</xdr:rowOff>
    </xdr:from>
    <xdr:to>
      <xdr:col>7</xdr:col>
      <xdr:colOff>303099</xdr:colOff>
      <xdr:row>25</xdr:row>
      <xdr:rowOff>62617</xdr:rowOff>
    </xdr:to>
    <xdr:pic>
      <xdr:nvPicPr>
        <xdr:cNvPr id="3" name="Picture 2">
          <a:extLst>
            <a:ext uri="{FF2B5EF4-FFF2-40B4-BE49-F238E27FC236}">
              <a16:creationId xmlns:a16="http://schemas.microsoft.com/office/drawing/2014/main" id="{6924AFEF-1040-CD2A-92C4-2472F3B848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274" y="0"/>
          <a:ext cx="4756952" cy="4842435"/>
        </a:xfrm>
        <a:prstGeom prst="rect">
          <a:avLst/>
        </a:prstGeom>
      </xdr:spPr>
    </xdr:pic>
    <xdr:clientData/>
  </xdr:twoCellAnchor>
  <xdr:twoCellAnchor editAs="oneCell">
    <xdr:from>
      <xdr:col>7</xdr:col>
      <xdr:colOff>16626</xdr:colOff>
      <xdr:row>0</xdr:row>
      <xdr:rowOff>29986</xdr:rowOff>
    </xdr:from>
    <xdr:to>
      <xdr:col>13</xdr:col>
      <xdr:colOff>648392</xdr:colOff>
      <xdr:row>25</xdr:row>
      <xdr:rowOff>15875</xdr:rowOff>
    </xdr:to>
    <xdr:pic>
      <xdr:nvPicPr>
        <xdr:cNvPr id="5" name="Picture 4">
          <a:extLst>
            <a:ext uri="{FF2B5EF4-FFF2-40B4-BE49-F238E27FC236}">
              <a16:creationId xmlns:a16="http://schemas.microsoft.com/office/drawing/2014/main" id="{645547D5-5B6A-A559-36B7-FF00A29D4E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71753" y="29986"/>
          <a:ext cx="4621875" cy="47657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294FD-93D6-43EC-BDBE-A7CB8F0F17CF}">
  <sheetPr>
    <pageSetUpPr fitToPage="1"/>
  </sheetPr>
  <dimension ref="A1:H15"/>
  <sheetViews>
    <sheetView tabSelected="1" view="pageBreakPreview" zoomScaleNormal="100" zoomScaleSheetLayoutView="100" workbookViewId="0">
      <pane xSplit="2" ySplit="3" topLeftCell="C4" activePane="bottomRight" state="frozen"/>
      <selection pane="topRight" activeCell="C1" sqref="C1"/>
      <selection pane="bottomLeft" activeCell="A4" sqref="A4"/>
      <selection pane="bottomRight" sqref="A1:G1"/>
    </sheetView>
  </sheetViews>
  <sheetFormatPr defaultColWidth="8.77734375" defaultRowHeight="18.350000000000001" x14ac:dyDescent="0.3"/>
  <cols>
    <col min="1" max="1" width="8.77734375" style="47"/>
    <col min="2" max="2" width="82.5546875" style="47" customWidth="1"/>
    <col min="3" max="3" width="8.77734375" style="47"/>
    <col min="4" max="5" width="11.77734375" style="47" customWidth="1"/>
    <col min="6" max="6" width="17" style="47" bestFit="1" customWidth="1"/>
    <col min="7" max="7" width="12.109375" style="47" bestFit="1" customWidth="1"/>
    <col min="8" max="8" width="12.21875" style="47" bestFit="1" customWidth="1"/>
    <col min="9" max="16384" width="8.77734375" style="47"/>
  </cols>
  <sheetData>
    <row r="1" spans="1:8" x14ac:dyDescent="0.3">
      <c r="A1" s="55" t="s">
        <v>37</v>
      </c>
      <c r="B1" s="55"/>
      <c r="C1" s="55"/>
      <c r="D1" s="55"/>
      <c r="E1" s="55"/>
      <c r="F1" s="55"/>
      <c r="G1" s="55"/>
    </row>
    <row r="2" spans="1:8" x14ac:dyDescent="0.3">
      <c r="A2" s="55" t="s">
        <v>71</v>
      </c>
      <c r="B2" s="55"/>
      <c r="C2" s="55"/>
      <c r="D2" s="55"/>
      <c r="E2" s="55"/>
      <c r="F2" s="55"/>
      <c r="G2" s="55"/>
    </row>
    <row r="3" spans="1:8" ht="36.65" x14ac:dyDescent="0.3">
      <c r="A3" s="44" t="s">
        <v>38</v>
      </c>
      <c r="B3" s="44" t="s">
        <v>39</v>
      </c>
      <c r="C3" s="44" t="s">
        <v>40</v>
      </c>
      <c r="D3" s="45" t="s">
        <v>41</v>
      </c>
      <c r="E3" s="44" t="s">
        <v>42</v>
      </c>
      <c r="F3" s="44" t="s">
        <v>43</v>
      </c>
      <c r="G3" s="46" t="s">
        <v>1</v>
      </c>
    </row>
    <row r="4" spans="1:8" ht="207" customHeight="1" x14ac:dyDescent="0.3">
      <c r="A4" s="23">
        <v>1</v>
      </c>
      <c r="B4" s="48" t="s">
        <v>69</v>
      </c>
      <c r="C4" s="23" t="s">
        <v>44</v>
      </c>
      <c r="D4" s="27">
        <f>Summary!G13</f>
        <v>32689</v>
      </c>
      <c r="E4" s="43"/>
      <c r="F4" s="24">
        <f>D4*E4</f>
        <v>0</v>
      </c>
      <c r="G4" s="25"/>
      <c r="H4" s="49"/>
    </row>
    <row r="5" spans="1:8" ht="207" customHeight="1" x14ac:dyDescent="0.3">
      <c r="A5" s="23">
        <v>2</v>
      </c>
      <c r="B5" s="48" t="s">
        <v>70</v>
      </c>
      <c r="C5" s="23" t="s">
        <v>44</v>
      </c>
      <c r="D5" s="27">
        <f>Summary!G6</f>
        <v>37429</v>
      </c>
      <c r="E5" s="23"/>
      <c r="F5" s="24">
        <f>D5*E5</f>
        <v>0</v>
      </c>
      <c r="G5" s="25"/>
      <c r="H5" s="49"/>
    </row>
    <row r="6" spans="1:8" ht="19" x14ac:dyDescent="0.3">
      <c r="D6" s="59" t="s">
        <v>43</v>
      </c>
      <c r="E6" s="59"/>
      <c r="F6" s="50">
        <f>SUM(F4:F5)</f>
        <v>0</v>
      </c>
      <c r="G6" s="49"/>
      <c r="H6" s="49"/>
    </row>
    <row r="7" spans="1:8" ht="19" x14ac:dyDescent="0.3">
      <c r="D7" s="60" t="s">
        <v>46</v>
      </c>
      <c r="E7" s="60"/>
      <c r="F7" s="51">
        <f>F6*18%</f>
        <v>0</v>
      </c>
    </row>
    <row r="8" spans="1:8" ht="19" x14ac:dyDescent="0.3">
      <c r="D8" s="60" t="s">
        <v>45</v>
      </c>
      <c r="E8" s="60"/>
      <c r="F8" s="51">
        <f>SUM(F6:F7)</f>
        <v>0</v>
      </c>
    </row>
    <row r="10" spans="1:8" s="53" customFormat="1" ht="19" x14ac:dyDescent="0.6">
      <c r="A10" s="56" t="s">
        <v>72</v>
      </c>
      <c r="B10" s="56"/>
      <c r="C10" s="56"/>
      <c r="D10" s="56"/>
      <c r="E10" s="56"/>
      <c r="F10" s="56"/>
      <c r="G10" s="56"/>
      <c r="H10" s="4"/>
    </row>
    <row r="11" spans="1:8" s="53" customFormat="1" ht="19" x14ac:dyDescent="0.6">
      <c r="A11" s="52"/>
      <c r="B11" s="52"/>
      <c r="C11" s="52"/>
      <c r="D11" s="52"/>
      <c r="E11" s="52"/>
      <c r="F11" s="4"/>
      <c r="G11" s="54"/>
      <c r="H11" s="4"/>
    </row>
    <row r="12" spans="1:8" s="53" customFormat="1" ht="15.9" customHeight="1" x14ac:dyDescent="0.6">
      <c r="A12" s="57" t="s">
        <v>73</v>
      </c>
      <c r="B12" s="58"/>
      <c r="C12" s="58"/>
      <c r="D12" s="58"/>
      <c r="E12" s="58"/>
      <c r="F12" s="58"/>
      <c r="G12" s="58"/>
      <c r="H12" s="4"/>
    </row>
    <row r="13" spans="1:8" s="53" customFormat="1" ht="19" x14ac:dyDescent="0.6">
      <c r="A13" s="57"/>
      <c r="B13" s="58"/>
      <c r="C13" s="58"/>
      <c r="D13" s="58"/>
      <c r="E13" s="58"/>
      <c r="F13" s="58"/>
      <c r="G13" s="58"/>
      <c r="H13" s="4"/>
    </row>
    <row r="14" spans="1:8" s="53" customFormat="1" ht="19" x14ac:dyDescent="0.6">
      <c r="A14" s="57"/>
      <c r="B14" s="58"/>
      <c r="C14" s="58"/>
      <c r="D14" s="58"/>
      <c r="E14" s="58"/>
      <c r="F14" s="58"/>
      <c r="G14" s="58"/>
      <c r="H14" s="4"/>
    </row>
    <row r="15" spans="1:8" x14ac:dyDescent="0.3">
      <c r="F15" s="49"/>
    </row>
  </sheetData>
  <mergeCells count="7">
    <mergeCell ref="A1:G1"/>
    <mergeCell ref="A10:G10"/>
    <mergeCell ref="A12:G14"/>
    <mergeCell ref="A2:G2"/>
    <mergeCell ref="D6:E6"/>
    <mergeCell ref="D7:E7"/>
    <mergeCell ref="D8:E8"/>
  </mergeCells>
  <printOptions horizontalCentered="1"/>
  <pageMargins left="0.70866141732283472" right="0.70866141732283472" top="0.74803149606299213" bottom="0.74803149606299213" header="0.31496062992125984" footer="0.31496062992125984"/>
  <pageSetup paperSize="9" scale="57" orientation="landscape" r:id="rId1"/>
  <ignoredErrors>
    <ignoredError sqref="F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82205-629A-471F-8C53-399ACD0C56CA}">
  <dimension ref="A1:J17"/>
  <sheetViews>
    <sheetView view="pageBreakPreview" zoomScaleNormal="125" zoomScaleSheetLayoutView="100" workbookViewId="0">
      <selection activeCell="E17" sqref="E17"/>
    </sheetView>
  </sheetViews>
  <sheetFormatPr defaultColWidth="8.77734375" defaultRowHeight="19" x14ac:dyDescent="0.6"/>
  <cols>
    <col min="1" max="1" width="5.77734375" style="4" customWidth="1"/>
    <col min="2" max="2" width="22" style="4" bestFit="1" customWidth="1"/>
    <col min="3" max="3" width="10.77734375" style="4" bestFit="1" customWidth="1"/>
    <col min="4" max="4" width="10.21875" style="4" bestFit="1" customWidth="1"/>
    <col min="5" max="5" width="10.5546875" style="4" bestFit="1" customWidth="1"/>
    <col min="6" max="6" width="11" style="4" bestFit="1" customWidth="1"/>
    <col min="7" max="7" width="10.77734375" style="4" bestFit="1" customWidth="1"/>
    <col min="8" max="8" width="10.44140625" style="4" bestFit="1" customWidth="1"/>
    <col min="9" max="9" width="14.5546875" style="4" bestFit="1" customWidth="1"/>
    <col min="10" max="10" width="12.77734375" style="4" bestFit="1" customWidth="1"/>
    <col min="11" max="16384" width="8.77734375" style="4"/>
  </cols>
  <sheetData>
    <row r="1" spans="1:10" x14ac:dyDescent="0.6">
      <c r="A1" s="61" t="s">
        <v>64</v>
      </c>
      <c r="B1" s="61"/>
      <c r="C1" s="61"/>
      <c r="D1" s="61"/>
      <c r="E1" s="61"/>
      <c r="F1" s="61"/>
      <c r="G1" s="61"/>
    </row>
    <row r="2" spans="1:10" x14ac:dyDescent="0.6">
      <c r="A2" s="5" t="s">
        <v>5</v>
      </c>
      <c r="B2" s="5" t="s">
        <v>28</v>
      </c>
      <c r="C2" s="5" t="s">
        <v>25</v>
      </c>
      <c r="D2" s="5" t="s">
        <v>30</v>
      </c>
      <c r="E2" s="5" t="s">
        <v>31</v>
      </c>
      <c r="F2" s="5" t="s">
        <v>32</v>
      </c>
      <c r="G2" s="5" t="s">
        <v>29</v>
      </c>
    </row>
    <row r="3" spans="1:10" x14ac:dyDescent="0.6">
      <c r="A3" s="1">
        <v>1</v>
      </c>
      <c r="B3" s="16" t="s">
        <v>48</v>
      </c>
      <c r="C3" s="31">
        <f>'Major Junction'!B75</f>
        <v>402</v>
      </c>
      <c r="D3" s="31">
        <f>'Major Junction'!B76</f>
        <v>780</v>
      </c>
      <c r="E3" s="31">
        <f>'Major Junction'!B77</f>
        <v>922</v>
      </c>
      <c r="F3" s="31">
        <f>'Major Junction'!B78</f>
        <v>1300</v>
      </c>
      <c r="G3" s="31">
        <f>'Major Junction'!L70</f>
        <v>3404</v>
      </c>
      <c r="I3" s="22"/>
    </row>
    <row r="4" spans="1:10" x14ac:dyDescent="0.6">
      <c r="A4" s="1">
        <v>2</v>
      </c>
      <c r="B4" s="16" t="s">
        <v>2</v>
      </c>
      <c r="C4" s="31">
        <f>'Median Opening'!B120</f>
        <v>4001</v>
      </c>
      <c r="D4" s="31">
        <f>'Median Opening'!B121</f>
        <v>6332</v>
      </c>
      <c r="E4" s="31">
        <f>'Median Opening'!B122</f>
        <v>7098</v>
      </c>
      <c r="F4" s="31">
        <f>'Median Opening'!B123</f>
        <v>8812</v>
      </c>
      <c r="G4" s="31">
        <f>'Median Opening'!N115</f>
        <v>26243</v>
      </c>
    </row>
    <row r="5" spans="1:10" x14ac:dyDescent="0.6">
      <c r="A5" s="33">
        <v>3</v>
      </c>
      <c r="B5" s="37" t="s">
        <v>57</v>
      </c>
      <c r="C5" s="31">
        <f>'Bus Bay'!B116</f>
        <v>2088</v>
      </c>
      <c r="D5" s="31">
        <f>'Bus Bay'!B117</f>
        <v>2336</v>
      </c>
      <c r="E5" s="31">
        <f>'Bus Bay'!B118</f>
        <v>1314</v>
      </c>
      <c r="F5" s="31">
        <f>'Bus Bay'!B119</f>
        <v>2044</v>
      </c>
      <c r="G5" s="31">
        <f>'Bus Bay'!B120</f>
        <v>7782</v>
      </c>
    </row>
    <row r="6" spans="1:10" x14ac:dyDescent="0.6">
      <c r="A6" s="62" t="s">
        <v>10</v>
      </c>
      <c r="B6" s="63"/>
      <c r="C6" s="32">
        <f>SUM(C3:C5)</f>
        <v>6491</v>
      </c>
      <c r="D6" s="32">
        <f t="shared" ref="D6:F6" si="0">SUM(D3:D5)</f>
        <v>9448</v>
      </c>
      <c r="E6" s="32">
        <f t="shared" si="0"/>
        <v>9334</v>
      </c>
      <c r="F6" s="32">
        <f t="shared" si="0"/>
        <v>12156</v>
      </c>
      <c r="G6" s="32">
        <f>SUM(G3:G5)</f>
        <v>37429</v>
      </c>
      <c r="I6" s="28"/>
      <c r="J6" s="29"/>
    </row>
    <row r="7" spans="1:10" x14ac:dyDescent="0.6">
      <c r="F7" s="20"/>
    </row>
    <row r="8" spans="1:10" x14ac:dyDescent="0.6">
      <c r="A8" s="61" t="s">
        <v>65</v>
      </c>
      <c r="B8" s="61"/>
      <c r="C8" s="61"/>
      <c r="D8" s="61"/>
      <c r="E8" s="61"/>
      <c r="F8" s="61"/>
      <c r="G8" s="61"/>
    </row>
    <row r="9" spans="1:10" x14ac:dyDescent="0.6">
      <c r="A9" s="5" t="s">
        <v>5</v>
      </c>
      <c r="B9" s="5" t="s">
        <v>28</v>
      </c>
      <c r="C9" s="5" t="s">
        <v>25</v>
      </c>
      <c r="D9" s="5" t="s">
        <v>30</v>
      </c>
      <c r="E9" s="5" t="s">
        <v>31</v>
      </c>
      <c r="F9" s="5" t="s">
        <v>32</v>
      </c>
      <c r="G9" s="5" t="s">
        <v>29</v>
      </c>
    </row>
    <row r="10" spans="1:10" x14ac:dyDescent="0.6">
      <c r="A10" s="1">
        <v>1</v>
      </c>
      <c r="B10" s="16" t="s">
        <v>48</v>
      </c>
      <c r="C10" s="31">
        <f>'Major Junction'!F75</f>
        <v>820</v>
      </c>
      <c r="D10" s="31">
        <f>'Major Junction'!F76</f>
        <v>1515</v>
      </c>
      <c r="E10" s="31">
        <f>'Major Junction'!F77</f>
        <v>1919</v>
      </c>
      <c r="F10" s="31">
        <f>'Major Junction'!F78</f>
        <v>2525</v>
      </c>
      <c r="G10" s="31">
        <f>SUM(C10:F10)</f>
        <v>6779</v>
      </c>
    </row>
    <row r="11" spans="1:10" x14ac:dyDescent="0.6">
      <c r="A11" s="1">
        <v>2</v>
      </c>
      <c r="B11" s="16" t="s">
        <v>2</v>
      </c>
      <c r="C11" s="31">
        <f>'Median Opening'!F120</f>
        <v>3896</v>
      </c>
      <c r="D11" s="31">
        <f>'Median Opening'!F121</f>
        <v>6059</v>
      </c>
      <c r="E11" s="31">
        <f>'Median Opening'!F122</f>
        <v>7038</v>
      </c>
      <c r="F11" s="31">
        <f>'Median Opening'!F123</f>
        <v>8917</v>
      </c>
      <c r="G11" s="31">
        <f>SUM(C11:F11)</f>
        <v>25910</v>
      </c>
    </row>
    <row r="12" spans="1:10" x14ac:dyDescent="0.6">
      <c r="A12" s="33">
        <v>3</v>
      </c>
      <c r="B12" s="37" t="s">
        <v>57</v>
      </c>
      <c r="C12" s="31">
        <f>'Bus Bay'!B123</f>
        <v>0</v>
      </c>
      <c r="D12" s="31">
        <f>'Bus Bay'!B124</f>
        <v>0</v>
      </c>
      <c r="E12" s="31">
        <f>'Bus Bay'!B125</f>
        <v>0</v>
      </c>
      <c r="F12" s="31">
        <f>'Bus Bay'!B126</f>
        <v>0</v>
      </c>
      <c r="G12" s="31">
        <f>'Bus Bay'!B127</f>
        <v>0</v>
      </c>
    </row>
    <row r="13" spans="1:10" x14ac:dyDescent="0.6">
      <c r="A13" s="62" t="s">
        <v>10</v>
      </c>
      <c r="B13" s="63"/>
      <c r="C13" s="32">
        <f>SUM(C10:C12)</f>
        <v>4716</v>
      </c>
      <c r="D13" s="32">
        <f t="shared" ref="D13:F13" si="1">SUM(D10:D12)</f>
        <v>7574</v>
      </c>
      <c r="E13" s="32">
        <f t="shared" si="1"/>
        <v>8957</v>
      </c>
      <c r="F13" s="32">
        <f t="shared" si="1"/>
        <v>11442</v>
      </c>
      <c r="G13" s="32">
        <f>SUM(G10:G12)</f>
        <v>32689</v>
      </c>
    </row>
    <row r="14" spans="1:10" x14ac:dyDescent="0.6">
      <c r="A14" s="41"/>
      <c r="B14" s="38"/>
      <c r="C14" s="32"/>
      <c r="D14" s="32"/>
      <c r="E14" s="32"/>
      <c r="F14" s="42"/>
      <c r="G14" s="42"/>
    </row>
    <row r="15" spans="1:10" x14ac:dyDescent="0.6">
      <c r="B15" s="64" t="s">
        <v>47</v>
      </c>
      <c r="C15" s="64"/>
      <c r="D15" s="64"/>
      <c r="E15" s="64"/>
    </row>
    <row r="16" spans="1:10" x14ac:dyDescent="0.6">
      <c r="B16" s="5" t="s">
        <v>36</v>
      </c>
      <c r="C16" s="5" t="s">
        <v>11</v>
      </c>
      <c r="D16" s="5" t="s">
        <v>16</v>
      </c>
      <c r="E16" s="5" t="s">
        <v>22</v>
      </c>
    </row>
    <row r="17" spans="2:5" x14ac:dyDescent="0.6">
      <c r="B17" s="1" t="s">
        <v>29</v>
      </c>
      <c r="C17" s="26">
        <f>'Major Junction'!G70+'Major Junction'!H70+'Major Junction'!I70+'Major Junction'!J70+'Median Opening'!H115+'Median Opening'!J115+'Bus Bay'!G111+'Bus Bay'!H111</f>
        <v>34911</v>
      </c>
      <c r="D17" s="26">
        <f>'Major Junction'!K70+'Median Opening'!K115+'Median Opening'!L115+'Median Opening'!M115+'Bus Bay'!I111</f>
        <v>17225</v>
      </c>
      <c r="E17" s="26">
        <f>'Median Opening'!G115</f>
        <v>8991</v>
      </c>
    </row>
  </sheetData>
  <mergeCells count="5">
    <mergeCell ref="A1:G1"/>
    <mergeCell ref="A6:B6"/>
    <mergeCell ref="B15:E15"/>
    <mergeCell ref="A8:G8"/>
    <mergeCell ref="A13:B13"/>
  </mergeCells>
  <phoneticPr fontId="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3F562-C133-4F86-A7AA-347C842B80F7}">
  <sheetPr>
    <pageSetUpPr fitToPage="1"/>
  </sheetPr>
  <dimension ref="A1:N79"/>
  <sheetViews>
    <sheetView view="pageBreakPreview" zoomScale="85" zoomScaleNormal="84" zoomScaleSheetLayoutView="85" workbookViewId="0">
      <pane xSplit="6" ySplit="3" topLeftCell="G4" activePane="bottomRight" state="frozen"/>
      <selection pane="topRight" activeCell="G1" sqref="G1"/>
      <selection pane="bottomLeft" activeCell="A4" sqref="A4"/>
      <selection pane="bottomRight" sqref="A1:N1"/>
    </sheetView>
  </sheetViews>
  <sheetFormatPr defaultColWidth="8.77734375" defaultRowHeight="19" x14ac:dyDescent="0.6"/>
  <cols>
    <col min="1" max="1" width="8.77734375" style="4"/>
    <col min="2" max="2" width="9.77734375" style="4" bestFit="1" customWidth="1"/>
    <col min="3" max="4" width="8.77734375" style="4"/>
    <col min="5" max="5" width="10.5546875" style="4" customWidth="1"/>
    <col min="6" max="6" width="21.21875" style="4" customWidth="1"/>
    <col min="7" max="7" width="10.77734375" style="4" customWidth="1"/>
    <col min="8" max="8" width="10.77734375" style="4" bestFit="1" customWidth="1"/>
    <col min="9" max="10" width="11.77734375" style="4" customWidth="1"/>
    <col min="11" max="11" width="18.21875" style="4" customWidth="1"/>
    <col min="12" max="13" width="12.5546875" style="4" customWidth="1"/>
    <col min="14" max="14" width="14.77734375" style="4" bestFit="1" customWidth="1"/>
    <col min="15" max="15" width="8.77734375" style="4"/>
    <col min="16" max="16" width="9.21875" style="4" bestFit="1" customWidth="1"/>
    <col min="17" max="16384" width="8.77734375" style="4"/>
  </cols>
  <sheetData>
    <row r="1" spans="1:14" x14ac:dyDescent="0.6">
      <c r="A1" s="68" t="s">
        <v>33</v>
      </c>
      <c r="B1" s="68"/>
      <c r="C1" s="68"/>
      <c r="D1" s="68"/>
      <c r="E1" s="68"/>
      <c r="F1" s="68"/>
      <c r="G1" s="68"/>
      <c r="H1" s="68"/>
      <c r="I1" s="68"/>
      <c r="J1" s="68"/>
      <c r="K1" s="68"/>
      <c r="L1" s="68"/>
      <c r="M1" s="68"/>
      <c r="N1" s="68"/>
    </row>
    <row r="2" spans="1:14" ht="94.95" x14ac:dyDescent="0.6">
      <c r="A2" s="69" t="s">
        <v>5</v>
      </c>
      <c r="B2" s="69" t="s">
        <v>6</v>
      </c>
      <c r="C2" s="69"/>
      <c r="D2" s="69" t="s">
        <v>0</v>
      </c>
      <c r="E2" s="70" t="s">
        <v>14</v>
      </c>
      <c r="F2" s="70" t="s">
        <v>14</v>
      </c>
      <c r="G2" s="6" t="s">
        <v>19</v>
      </c>
      <c r="H2" s="6" t="s">
        <v>20</v>
      </c>
      <c r="I2" s="6" t="s">
        <v>9</v>
      </c>
      <c r="J2" s="6" t="s">
        <v>27</v>
      </c>
      <c r="K2" s="6" t="s">
        <v>23</v>
      </c>
      <c r="L2" s="71" t="s">
        <v>17</v>
      </c>
      <c r="M2" s="71" t="s">
        <v>58</v>
      </c>
      <c r="N2" s="69" t="s">
        <v>1</v>
      </c>
    </row>
    <row r="3" spans="1:14" x14ac:dyDescent="0.6">
      <c r="A3" s="69"/>
      <c r="B3" s="5" t="s">
        <v>7</v>
      </c>
      <c r="C3" s="5" t="s">
        <v>8</v>
      </c>
      <c r="D3" s="69"/>
      <c r="E3" s="69"/>
      <c r="F3" s="69"/>
      <c r="G3" s="10" t="s">
        <v>11</v>
      </c>
      <c r="H3" s="10" t="s">
        <v>11</v>
      </c>
      <c r="I3" s="10" t="s">
        <v>11</v>
      </c>
      <c r="J3" s="10" t="s">
        <v>11</v>
      </c>
      <c r="K3" s="9" t="s">
        <v>16</v>
      </c>
      <c r="L3" s="71"/>
      <c r="M3" s="71"/>
      <c r="N3" s="69"/>
    </row>
    <row r="4" spans="1:14" x14ac:dyDescent="0.6">
      <c r="A4" s="1">
        <v>1</v>
      </c>
      <c r="B4" s="14">
        <v>660.2</v>
      </c>
      <c r="C4" s="12"/>
      <c r="D4" s="14" t="s">
        <v>26</v>
      </c>
      <c r="E4" s="1" t="s">
        <v>25</v>
      </c>
      <c r="F4" s="14" t="s">
        <v>12</v>
      </c>
      <c r="G4" s="3">
        <f>(ROUND(180/18*2,0)+1)*2</f>
        <v>42</v>
      </c>
      <c r="H4" s="3">
        <f>ROUND(30/6*2,0)+1</f>
        <v>11</v>
      </c>
      <c r="I4" s="3">
        <f>(ROUND(25*4,0))*2</f>
        <v>200</v>
      </c>
      <c r="J4" s="3">
        <f>ROUND(90*2/18,0)+1</f>
        <v>11</v>
      </c>
      <c r="K4" s="3">
        <f>(ROUND(4/0.5,0)+1)*2</f>
        <v>18</v>
      </c>
      <c r="L4" s="21">
        <f>SUM(J4:K4)+SUM(G4:H4)</f>
        <v>82</v>
      </c>
      <c r="M4" s="21">
        <f>I4</f>
        <v>200</v>
      </c>
      <c r="N4" s="7"/>
    </row>
    <row r="5" spans="1:14" x14ac:dyDescent="0.6">
      <c r="A5" s="1">
        <v>2</v>
      </c>
      <c r="B5" s="14">
        <v>662.54499999999996</v>
      </c>
      <c r="C5" s="12"/>
      <c r="D5" s="14" t="s">
        <v>3</v>
      </c>
      <c r="E5" s="1" t="s">
        <v>25</v>
      </c>
      <c r="F5" s="14" t="s">
        <v>12</v>
      </c>
      <c r="G5" s="3">
        <f>ROUND(180/18*2,0)+1</f>
        <v>21</v>
      </c>
      <c r="H5" s="3">
        <f>ROUND(30/6*2,0)+1</f>
        <v>11</v>
      </c>
      <c r="I5" s="3">
        <f>ROUND(25*4,0)</f>
        <v>100</v>
      </c>
      <c r="J5" s="3">
        <f t="shared" ref="J5:J10" si="0">ROUND(90*2/18,0)+1</f>
        <v>11</v>
      </c>
      <c r="K5" s="3">
        <f t="shared" ref="K5:K7" si="1">(ROUND(4/0.5,0)+1)</f>
        <v>9</v>
      </c>
      <c r="L5" s="21">
        <f>SUM(J5:K5)+SUM(G5:H5)</f>
        <v>52</v>
      </c>
      <c r="M5" s="21">
        <f>I5</f>
        <v>100</v>
      </c>
      <c r="N5" s="7"/>
    </row>
    <row r="6" spans="1:14" x14ac:dyDescent="0.6">
      <c r="A6" s="1">
        <v>3</v>
      </c>
      <c r="B6" s="14">
        <v>687.85</v>
      </c>
      <c r="C6" s="12"/>
      <c r="D6" s="14" t="s">
        <v>3</v>
      </c>
      <c r="E6" s="1" t="s">
        <v>25</v>
      </c>
      <c r="F6" s="14" t="s">
        <v>12</v>
      </c>
      <c r="G6" s="3">
        <f>ROUND(180/18*2,0)+1</f>
        <v>21</v>
      </c>
      <c r="H6" s="3">
        <f>ROUND(30/6*2,0)+1</f>
        <v>11</v>
      </c>
      <c r="I6" s="3">
        <f t="shared" ref="I6" si="2">ROUND(25*4,0)</f>
        <v>100</v>
      </c>
      <c r="J6" s="3">
        <f t="shared" si="0"/>
        <v>11</v>
      </c>
      <c r="K6" s="3">
        <f t="shared" si="1"/>
        <v>9</v>
      </c>
      <c r="L6" s="21">
        <f t="shared" ref="L6:L69" si="3">SUM(J6:K6)+SUM(G6:H6)</f>
        <v>52</v>
      </c>
      <c r="M6" s="21">
        <f t="shared" ref="M6:M69" si="4">I6</f>
        <v>100</v>
      </c>
      <c r="N6" s="7"/>
    </row>
    <row r="7" spans="1:14" x14ac:dyDescent="0.6">
      <c r="A7" s="1">
        <v>4</v>
      </c>
      <c r="B7" s="14">
        <v>694.154</v>
      </c>
      <c r="C7" s="12"/>
      <c r="D7" s="1" t="s">
        <v>3</v>
      </c>
      <c r="E7" s="1" t="s">
        <v>25</v>
      </c>
      <c r="F7" s="14" t="s">
        <v>12</v>
      </c>
      <c r="G7" s="3">
        <f>ROUND(180/18*2,0)+1</f>
        <v>21</v>
      </c>
      <c r="H7" s="3"/>
      <c r="I7" s="3">
        <f>ROUND(15*4,0)</f>
        <v>60</v>
      </c>
      <c r="J7" s="3">
        <f t="shared" si="0"/>
        <v>11</v>
      </c>
      <c r="K7" s="3">
        <f t="shared" si="1"/>
        <v>9</v>
      </c>
      <c r="L7" s="21">
        <f t="shared" si="3"/>
        <v>41</v>
      </c>
      <c r="M7" s="21">
        <f t="shared" si="4"/>
        <v>60</v>
      </c>
      <c r="N7" s="7"/>
    </row>
    <row r="8" spans="1:14" x14ac:dyDescent="0.6">
      <c r="A8" s="1">
        <v>5</v>
      </c>
      <c r="B8" s="14">
        <v>713.38</v>
      </c>
      <c r="C8" s="12"/>
      <c r="D8" s="1" t="s">
        <v>26</v>
      </c>
      <c r="E8" s="1" t="s">
        <v>25</v>
      </c>
      <c r="F8" s="14" t="s">
        <v>12</v>
      </c>
      <c r="G8" s="3">
        <f>(ROUND(180/18*2,0)+1)*2</f>
        <v>42</v>
      </c>
      <c r="H8" s="3">
        <f>ROUND(30/6*2,0)+1</f>
        <v>11</v>
      </c>
      <c r="I8" s="3">
        <f>(ROUND(25*4,0))*2</f>
        <v>200</v>
      </c>
      <c r="J8" s="3">
        <f t="shared" si="0"/>
        <v>11</v>
      </c>
      <c r="K8" s="3">
        <f>(ROUND(4/0.5,0)+1)*2</f>
        <v>18</v>
      </c>
      <c r="L8" s="21">
        <f t="shared" si="3"/>
        <v>82</v>
      </c>
      <c r="M8" s="21">
        <f t="shared" si="4"/>
        <v>200</v>
      </c>
      <c r="N8" s="7"/>
    </row>
    <row r="9" spans="1:14" x14ac:dyDescent="0.6">
      <c r="A9" s="1">
        <v>6</v>
      </c>
      <c r="B9" s="14">
        <v>714.72500000000002</v>
      </c>
      <c r="C9" s="12"/>
      <c r="D9" s="1" t="s">
        <v>3</v>
      </c>
      <c r="E9" s="1" t="s">
        <v>25</v>
      </c>
      <c r="F9" s="14" t="s">
        <v>12</v>
      </c>
      <c r="G9" s="3">
        <f t="shared" ref="G9:G10" si="5">ROUND(180/18*2,0)+1</f>
        <v>21</v>
      </c>
      <c r="H9" s="3"/>
      <c r="I9" s="3">
        <f>ROUND(15*4,0)</f>
        <v>60</v>
      </c>
      <c r="J9" s="3">
        <f t="shared" si="0"/>
        <v>11</v>
      </c>
      <c r="K9" s="3">
        <f t="shared" ref="K9:K12" si="6">(ROUND(4/0.5,0)+1)</f>
        <v>9</v>
      </c>
      <c r="L9" s="21">
        <f t="shared" si="3"/>
        <v>41</v>
      </c>
      <c r="M9" s="21">
        <f t="shared" si="4"/>
        <v>60</v>
      </c>
      <c r="N9" s="7"/>
    </row>
    <row r="10" spans="1:14" x14ac:dyDescent="0.6">
      <c r="A10" s="1">
        <v>7</v>
      </c>
      <c r="B10" s="14">
        <v>717.21500000000003</v>
      </c>
      <c r="C10" s="12"/>
      <c r="D10" s="1" t="s">
        <v>3</v>
      </c>
      <c r="E10" s="1" t="s">
        <v>25</v>
      </c>
      <c r="F10" s="14" t="s">
        <v>12</v>
      </c>
      <c r="G10" s="3">
        <f t="shared" si="5"/>
        <v>21</v>
      </c>
      <c r="H10" s="3">
        <f>ROUND(30/6*2,0)+1</f>
        <v>11</v>
      </c>
      <c r="I10" s="3">
        <f t="shared" ref="I10" si="7">ROUND(25*4,0)</f>
        <v>100</v>
      </c>
      <c r="J10" s="3">
        <f t="shared" si="0"/>
        <v>11</v>
      </c>
      <c r="K10" s="3">
        <f t="shared" si="6"/>
        <v>9</v>
      </c>
      <c r="L10" s="21">
        <f t="shared" si="3"/>
        <v>52</v>
      </c>
      <c r="M10" s="21">
        <f t="shared" si="4"/>
        <v>100</v>
      </c>
      <c r="N10" s="7"/>
    </row>
    <row r="11" spans="1:14" x14ac:dyDescent="0.6">
      <c r="A11" s="1">
        <v>56</v>
      </c>
      <c r="B11" s="14">
        <v>734.12699999999995</v>
      </c>
      <c r="C11" s="12"/>
      <c r="D11" s="14" t="s">
        <v>3</v>
      </c>
      <c r="E11" s="1" t="s">
        <v>30</v>
      </c>
      <c r="F11" s="14" t="s">
        <v>12</v>
      </c>
      <c r="G11" s="3">
        <f>ROUND(180/18*2,0)+1</f>
        <v>21</v>
      </c>
      <c r="H11" s="3">
        <f>ROUND(30/6*2,0)+1</f>
        <v>11</v>
      </c>
      <c r="I11" s="3">
        <f>ROUND(25*4,0)+1</f>
        <v>101</v>
      </c>
      <c r="J11" s="3">
        <f>ROUND(90*2/18,0)+1</f>
        <v>11</v>
      </c>
      <c r="K11" s="3">
        <f t="shared" si="6"/>
        <v>9</v>
      </c>
      <c r="L11" s="21">
        <f t="shared" si="3"/>
        <v>52</v>
      </c>
      <c r="M11" s="21">
        <f t="shared" si="4"/>
        <v>101</v>
      </c>
      <c r="N11" s="7"/>
    </row>
    <row r="12" spans="1:14" x14ac:dyDescent="0.6">
      <c r="A12" s="1">
        <v>57</v>
      </c>
      <c r="B12" s="14">
        <v>735.19500000000005</v>
      </c>
      <c r="C12" s="12"/>
      <c r="D12" s="14" t="s">
        <v>3</v>
      </c>
      <c r="E12" s="1" t="s">
        <v>30</v>
      </c>
      <c r="F12" s="14" t="s">
        <v>12</v>
      </c>
      <c r="G12" s="3">
        <f t="shared" ref="G12:G25" si="8">ROUND(180/18*2,0)+1</f>
        <v>21</v>
      </c>
      <c r="H12" s="3">
        <f t="shared" ref="H12:H25" si="9">ROUND(30/6*2,0)+1</f>
        <v>11</v>
      </c>
      <c r="I12" s="3">
        <f t="shared" ref="I12:I25" si="10">ROUND(25*4,0)+1</f>
        <v>101</v>
      </c>
      <c r="J12" s="3">
        <f t="shared" ref="J12:J25" si="11">ROUND(90*2/18,0)+1</f>
        <v>11</v>
      </c>
      <c r="K12" s="3">
        <f t="shared" si="6"/>
        <v>9</v>
      </c>
      <c r="L12" s="21">
        <f t="shared" si="3"/>
        <v>52</v>
      </c>
      <c r="M12" s="21">
        <f t="shared" si="4"/>
        <v>101</v>
      </c>
      <c r="N12" s="7"/>
    </row>
    <row r="13" spans="1:14" x14ac:dyDescent="0.6">
      <c r="A13" s="1">
        <v>58</v>
      </c>
      <c r="B13" s="14">
        <v>741</v>
      </c>
      <c r="C13" s="12"/>
      <c r="D13" s="14" t="s">
        <v>4</v>
      </c>
      <c r="E13" s="1" t="s">
        <v>30</v>
      </c>
      <c r="F13" s="14" t="s">
        <v>12</v>
      </c>
      <c r="G13" s="3">
        <f t="shared" si="8"/>
        <v>21</v>
      </c>
      <c r="H13" s="3">
        <f t="shared" si="9"/>
        <v>11</v>
      </c>
      <c r="I13" s="3">
        <f t="shared" si="10"/>
        <v>101</v>
      </c>
      <c r="J13" s="3">
        <f t="shared" si="11"/>
        <v>11</v>
      </c>
      <c r="K13" s="3">
        <f>(ROUND(4/0.5,0)+1)</f>
        <v>9</v>
      </c>
      <c r="L13" s="21">
        <f t="shared" si="3"/>
        <v>52</v>
      </c>
      <c r="M13" s="21">
        <f t="shared" si="4"/>
        <v>101</v>
      </c>
      <c r="N13" s="7"/>
    </row>
    <row r="14" spans="1:14" x14ac:dyDescent="0.6">
      <c r="A14" s="1">
        <v>59</v>
      </c>
      <c r="B14" s="14">
        <v>743.03</v>
      </c>
      <c r="C14" s="12"/>
      <c r="D14" s="14" t="s">
        <v>4</v>
      </c>
      <c r="E14" s="1" t="s">
        <v>30</v>
      </c>
      <c r="F14" s="14" t="s">
        <v>12</v>
      </c>
      <c r="G14" s="3">
        <f t="shared" si="8"/>
        <v>21</v>
      </c>
      <c r="H14" s="3">
        <f t="shared" si="9"/>
        <v>11</v>
      </c>
      <c r="I14" s="3">
        <f t="shared" si="10"/>
        <v>101</v>
      </c>
      <c r="J14" s="3">
        <f t="shared" si="11"/>
        <v>11</v>
      </c>
      <c r="K14" s="3">
        <f t="shared" ref="K14:K63" si="12">(ROUND(4/0.5,0)+1)</f>
        <v>9</v>
      </c>
      <c r="L14" s="21">
        <f t="shared" si="3"/>
        <v>52</v>
      </c>
      <c r="M14" s="21">
        <f t="shared" si="4"/>
        <v>101</v>
      </c>
      <c r="N14" s="7"/>
    </row>
    <row r="15" spans="1:14" x14ac:dyDescent="0.6">
      <c r="A15" s="1">
        <v>60</v>
      </c>
      <c r="B15" s="14">
        <v>751.73</v>
      </c>
      <c r="C15" s="12"/>
      <c r="D15" s="14" t="s">
        <v>4</v>
      </c>
      <c r="E15" s="1" t="s">
        <v>30</v>
      </c>
      <c r="F15" s="14" t="s">
        <v>12</v>
      </c>
      <c r="G15" s="3">
        <f t="shared" si="8"/>
        <v>21</v>
      </c>
      <c r="H15" s="3">
        <f t="shared" si="9"/>
        <v>11</v>
      </c>
      <c r="I15" s="3">
        <f t="shared" si="10"/>
        <v>101</v>
      </c>
      <c r="J15" s="3">
        <f t="shared" si="11"/>
        <v>11</v>
      </c>
      <c r="K15" s="3">
        <f t="shared" si="12"/>
        <v>9</v>
      </c>
      <c r="L15" s="21">
        <f t="shared" si="3"/>
        <v>52</v>
      </c>
      <c r="M15" s="21">
        <f t="shared" si="4"/>
        <v>101</v>
      </c>
      <c r="N15" s="7"/>
    </row>
    <row r="16" spans="1:14" x14ac:dyDescent="0.6">
      <c r="A16" s="1">
        <v>61</v>
      </c>
      <c r="B16" s="14">
        <v>753.19</v>
      </c>
      <c r="C16" s="12"/>
      <c r="D16" s="14" t="s">
        <v>4</v>
      </c>
      <c r="E16" s="1" t="s">
        <v>30</v>
      </c>
      <c r="F16" s="14" t="s">
        <v>12</v>
      </c>
      <c r="G16" s="3">
        <f t="shared" si="8"/>
        <v>21</v>
      </c>
      <c r="H16" s="3">
        <f t="shared" si="9"/>
        <v>11</v>
      </c>
      <c r="I16" s="3">
        <f t="shared" si="10"/>
        <v>101</v>
      </c>
      <c r="J16" s="3">
        <f t="shared" si="11"/>
        <v>11</v>
      </c>
      <c r="K16" s="3">
        <f t="shared" si="12"/>
        <v>9</v>
      </c>
      <c r="L16" s="21">
        <f t="shared" si="3"/>
        <v>52</v>
      </c>
      <c r="M16" s="21">
        <f t="shared" si="4"/>
        <v>101</v>
      </c>
      <c r="N16" s="7"/>
    </row>
    <row r="17" spans="1:14" x14ac:dyDescent="0.6">
      <c r="A17" s="1">
        <v>62</v>
      </c>
      <c r="B17" s="14">
        <v>755.21</v>
      </c>
      <c r="C17" s="12"/>
      <c r="D17" s="14" t="s">
        <v>3</v>
      </c>
      <c r="E17" s="1" t="s">
        <v>30</v>
      </c>
      <c r="F17" s="14" t="s">
        <v>12</v>
      </c>
      <c r="G17" s="3">
        <f t="shared" si="8"/>
        <v>21</v>
      </c>
      <c r="H17" s="3">
        <f t="shared" si="9"/>
        <v>11</v>
      </c>
      <c r="I17" s="3">
        <f t="shared" si="10"/>
        <v>101</v>
      </c>
      <c r="J17" s="3">
        <f t="shared" si="11"/>
        <v>11</v>
      </c>
      <c r="K17" s="3">
        <f t="shared" si="12"/>
        <v>9</v>
      </c>
      <c r="L17" s="21">
        <f t="shared" si="3"/>
        <v>52</v>
      </c>
      <c r="M17" s="21">
        <f t="shared" si="4"/>
        <v>101</v>
      </c>
      <c r="N17" s="7"/>
    </row>
    <row r="18" spans="1:14" x14ac:dyDescent="0.6">
      <c r="A18" s="1">
        <v>63</v>
      </c>
      <c r="B18" s="14">
        <v>761.6</v>
      </c>
      <c r="C18" s="12"/>
      <c r="D18" s="14" t="s">
        <v>3</v>
      </c>
      <c r="E18" s="1" t="s">
        <v>30</v>
      </c>
      <c r="F18" s="14" t="s">
        <v>12</v>
      </c>
      <c r="G18" s="3">
        <f t="shared" si="8"/>
        <v>21</v>
      </c>
      <c r="H18" s="3">
        <f t="shared" si="9"/>
        <v>11</v>
      </c>
      <c r="I18" s="3">
        <f t="shared" si="10"/>
        <v>101</v>
      </c>
      <c r="J18" s="3">
        <f t="shared" si="11"/>
        <v>11</v>
      </c>
      <c r="K18" s="3">
        <f t="shared" si="12"/>
        <v>9</v>
      </c>
      <c r="L18" s="21">
        <f t="shared" si="3"/>
        <v>52</v>
      </c>
      <c r="M18" s="21">
        <f t="shared" si="4"/>
        <v>101</v>
      </c>
      <c r="N18" s="7"/>
    </row>
    <row r="19" spans="1:14" x14ac:dyDescent="0.6">
      <c r="A19" s="1">
        <v>64</v>
      </c>
      <c r="B19" s="14">
        <v>765.94</v>
      </c>
      <c r="C19" s="12"/>
      <c r="D19" s="14" t="s">
        <v>3</v>
      </c>
      <c r="E19" s="1" t="s">
        <v>30</v>
      </c>
      <c r="F19" s="14" t="s">
        <v>12</v>
      </c>
      <c r="G19" s="3">
        <f t="shared" si="8"/>
        <v>21</v>
      </c>
      <c r="H19" s="3">
        <f t="shared" si="9"/>
        <v>11</v>
      </c>
      <c r="I19" s="3">
        <f t="shared" si="10"/>
        <v>101</v>
      </c>
      <c r="J19" s="3">
        <f t="shared" si="11"/>
        <v>11</v>
      </c>
      <c r="K19" s="3">
        <f t="shared" si="12"/>
        <v>9</v>
      </c>
      <c r="L19" s="21">
        <f t="shared" si="3"/>
        <v>52</v>
      </c>
      <c r="M19" s="21">
        <f t="shared" si="4"/>
        <v>101</v>
      </c>
      <c r="N19" s="7"/>
    </row>
    <row r="20" spans="1:14" x14ac:dyDescent="0.6">
      <c r="A20" s="1">
        <v>65</v>
      </c>
      <c r="B20" s="14">
        <v>803</v>
      </c>
      <c r="C20" s="12"/>
      <c r="D20" s="14" t="s">
        <v>4</v>
      </c>
      <c r="E20" s="1" t="s">
        <v>30</v>
      </c>
      <c r="F20" s="14" t="s">
        <v>12</v>
      </c>
      <c r="G20" s="3">
        <f t="shared" si="8"/>
        <v>21</v>
      </c>
      <c r="H20" s="3">
        <f t="shared" si="9"/>
        <v>11</v>
      </c>
      <c r="I20" s="3">
        <f t="shared" si="10"/>
        <v>101</v>
      </c>
      <c r="J20" s="3">
        <f t="shared" si="11"/>
        <v>11</v>
      </c>
      <c r="K20" s="3">
        <f t="shared" si="12"/>
        <v>9</v>
      </c>
      <c r="L20" s="21">
        <f t="shared" si="3"/>
        <v>52</v>
      </c>
      <c r="M20" s="21">
        <f t="shared" si="4"/>
        <v>101</v>
      </c>
      <c r="N20" s="7"/>
    </row>
    <row r="21" spans="1:14" x14ac:dyDescent="0.6">
      <c r="A21" s="1">
        <v>66</v>
      </c>
      <c r="B21" s="14">
        <v>805.82</v>
      </c>
      <c r="C21" s="12"/>
      <c r="D21" s="14" t="s">
        <v>4</v>
      </c>
      <c r="E21" s="1" t="s">
        <v>30</v>
      </c>
      <c r="F21" s="14" t="s">
        <v>12</v>
      </c>
      <c r="G21" s="3">
        <f t="shared" si="8"/>
        <v>21</v>
      </c>
      <c r="H21" s="3">
        <f t="shared" si="9"/>
        <v>11</v>
      </c>
      <c r="I21" s="3">
        <f t="shared" si="10"/>
        <v>101</v>
      </c>
      <c r="J21" s="3">
        <f t="shared" si="11"/>
        <v>11</v>
      </c>
      <c r="K21" s="3">
        <f t="shared" si="12"/>
        <v>9</v>
      </c>
      <c r="L21" s="21">
        <f t="shared" si="3"/>
        <v>52</v>
      </c>
      <c r="M21" s="21">
        <f t="shared" si="4"/>
        <v>101</v>
      </c>
      <c r="N21" s="7"/>
    </row>
    <row r="22" spans="1:14" x14ac:dyDescent="0.6">
      <c r="A22" s="1">
        <v>67</v>
      </c>
      <c r="B22" s="14">
        <v>807.6</v>
      </c>
      <c r="C22" s="12"/>
      <c r="D22" s="14" t="s">
        <v>4</v>
      </c>
      <c r="E22" s="1" t="s">
        <v>30</v>
      </c>
      <c r="F22" s="14" t="s">
        <v>12</v>
      </c>
      <c r="G22" s="3">
        <f t="shared" si="8"/>
        <v>21</v>
      </c>
      <c r="H22" s="3">
        <f t="shared" si="9"/>
        <v>11</v>
      </c>
      <c r="I22" s="3">
        <f t="shared" si="10"/>
        <v>101</v>
      </c>
      <c r="J22" s="3">
        <f t="shared" si="11"/>
        <v>11</v>
      </c>
      <c r="K22" s="3">
        <f t="shared" si="12"/>
        <v>9</v>
      </c>
      <c r="L22" s="21">
        <f t="shared" si="3"/>
        <v>52</v>
      </c>
      <c r="M22" s="21">
        <f t="shared" si="4"/>
        <v>101</v>
      </c>
      <c r="N22" s="7"/>
    </row>
    <row r="23" spans="1:14" x14ac:dyDescent="0.6">
      <c r="A23" s="1">
        <v>68</v>
      </c>
      <c r="B23" s="14">
        <v>809.8</v>
      </c>
      <c r="C23" s="12"/>
      <c r="D23" s="14" t="s">
        <v>4</v>
      </c>
      <c r="E23" s="1" t="s">
        <v>30</v>
      </c>
      <c r="F23" s="14" t="s">
        <v>12</v>
      </c>
      <c r="G23" s="3">
        <f t="shared" si="8"/>
        <v>21</v>
      </c>
      <c r="H23" s="3">
        <f t="shared" si="9"/>
        <v>11</v>
      </c>
      <c r="I23" s="3">
        <f t="shared" si="10"/>
        <v>101</v>
      </c>
      <c r="J23" s="3">
        <f t="shared" si="11"/>
        <v>11</v>
      </c>
      <c r="K23" s="3">
        <f t="shared" si="12"/>
        <v>9</v>
      </c>
      <c r="L23" s="21">
        <f t="shared" si="3"/>
        <v>52</v>
      </c>
      <c r="M23" s="21">
        <f t="shared" si="4"/>
        <v>101</v>
      </c>
      <c r="N23" s="7"/>
    </row>
    <row r="24" spans="1:14" x14ac:dyDescent="0.6">
      <c r="A24" s="1">
        <v>69</v>
      </c>
      <c r="B24" s="14">
        <v>809.8</v>
      </c>
      <c r="C24" s="12"/>
      <c r="D24" s="14" t="s">
        <v>3</v>
      </c>
      <c r="E24" s="1" t="s">
        <v>30</v>
      </c>
      <c r="F24" s="14" t="s">
        <v>12</v>
      </c>
      <c r="G24" s="3">
        <f t="shared" si="8"/>
        <v>21</v>
      </c>
      <c r="H24" s="3">
        <f t="shared" si="9"/>
        <v>11</v>
      </c>
      <c r="I24" s="3">
        <f t="shared" si="10"/>
        <v>101</v>
      </c>
      <c r="J24" s="3">
        <f t="shared" si="11"/>
        <v>11</v>
      </c>
      <c r="K24" s="3">
        <f t="shared" si="12"/>
        <v>9</v>
      </c>
      <c r="L24" s="21">
        <f t="shared" si="3"/>
        <v>52</v>
      </c>
      <c r="M24" s="21">
        <f t="shared" si="4"/>
        <v>101</v>
      </c>
      <c r="N24" s="7"/>
    </row>
    <row r="25" spans="1:14" x14ac:dyDescent="0.6">
      <c r="A25" s="1">
        <v>70</v>
      </c>
      <c r="B25" s="14">
        <v>811.8</v>
      </c>
      <c r="C25" s="12"/>
      <c r="D25" s="14" t="s">
        <v>4</v>
      </c>
      <c r="E25" s="1" t="s">
        <v>30</v>
      </c>
      <c r="F25" s="14" t="s">
        <v>12</v>
      </c>
      <c r="G25" s="3">
        <f t="shared" si="8"/>
        <v>21</v>
      </c>
      <c r="H25" s="3">
        <f t="shared" si="9"/>
        <v>11</v>
      </c>
      <c r="I25" s="3">
        <f t="shared" si="10"/>
        <v>101</v>
      </c>
      <c r="J25" s="3">
        <f t="shared" si="11"/>
        <v>11</v>
      </c>
      <c r="K25" s="3">
        <f t="shared" si="12"/>
        <v>9</v>
      </c>
      <c r="L25" s="21">
        <f t="shared" si="3"/>
        <v>52</v>
      </c>
      <c r="M25" s="21">
        <f t="shared" si="4"/>
        <v>101</v>
      </c>
      <c r="N25" s="7"/>
    </row>
    <row r="26" spans="1:14" x14ac:dyDescent="0.6">
      <c r="A26" s="1">
        <v>131</v>
      </c>
      <c r="B26" s="14">
        <v>814.29</v>
      </c>
      <c r="C26" s="12"/>
      <c r="D26" s="14" t="s">
        <v>3</v>
      </c>
      <c r="E26" s="1" t="s">
        <v>31</v>
      </c>
      <c r="F26" s="14" t="s">
        <v>12</v>
      </c>
      <c r="G26" s="3">
        <f>ROUND(180/18*2,0)+1</f>
        <v>21</v>
      </c>
      <c r="H26" s="3">
        <f>ROUND(30/6*2,0)+1</f>
        <v>11</v>
      </c>
      <c r="I26" s="3">
        <f t="shared" ref="I26:I44" si="13">ROUND(25*4,0)+1</f>
        <v>101</v>
      </c>
      <c r="J26" s="3">
        <f>ROUND(90*2/18,0)+1</f>
        <v>11</v>
      </c>
      <c r="K26" s="3">
        <f t="shared" si="12"/>
        <v>9</v>
      </c>
      <c r="L26" s="21">
        <f t="shared" si="3"/>
        <v>52</v>
      </c>
      <c r="M26" s="21">
        <f t="shared" si="4"/>
        <v>101</v>
      </c>
      <c r="N26" s="7"/>
    </row>
    <row r="27" spans="1:14" x14ac:dyDescent="0.6">
      <c r="A27" s="1">
        <v>132</v>
      </c>
      <c r="B27" s="14">
        <v>815.37</v>
      </c>
      <c r="C27" s="12"/>
      <c r="D27" s="14" t="s">
        <v>3</v>
      </c>
      <c r="E27" s="1" t="s">
        <v>31</v>
      </c>
      <c r="F27" s="14" t="s">
        <v>12</v>
      </c>
      <c r="G27" s="3">
        <f t="shared" ref="G27:G44" si="14">ROUND(180/18*2,0)+1</f>
        <v>21</v>
      </c>
      <c r="H27" s="3">
        <f t="shared" ref="H27:H44" si="15">ROUND(30/6*2,0)+1</f>
        <v>11</v>
      </c>
      <c r="I27" s="3">
        <f t="shared" si="13"/>
        <v>101</v>
      </c>
      <c r="J27" s="3">
        <f t="shared" ref="J27:J40" si="16">ROUND(90*2/18,0)+1</f>
        <v>11</v>
      </c>
      <c r="K27" s="3">
        <f t="shared" si="12"/>
        <v>9</v>
      </c>
      <c r="L27" s="21">
        <f t="shared" si="3"/>
        <v>52</v>
      </c>
      <c r="M27" s="21">
        <f t="shared" si="4"/>
        <v>101</v>
      </c>
      <c r="N27" s="7"/>
    </row>
    <row r="28" spans="1:14" x14ac:dyDescent="0.6">
      <c r="A28" s="1">
        <v>133</v>
      </c>
      <c r="B28" s="14">
        <v>820.65</v>
      </c>
      <c r="C28" s="12"/>
      <c r="D28" s="14" t="s">
        <v>3</v>
      </c>
      <c r="E28" s="1" t="s">
        <v>31</v>
      </c>
      <c r="F28" s="14" t="s">
        <v>12</v>
      </c>
      <c r="G28" s="3">
        <f t="shared" si="14"/>
        <v>21</v>
      </c>
      <c r="H28" s="3">
        <f t="shared" si="15"/>
        <v>11</v>
      </c>
      <c r="I28" s="3">
        <f t="shared" si="13"/>
        <v>101</v>
      </c>
      <c r="J28" s="3">
        <f t="shared" si="16"/>
        <v>11</v>
      </c>
      <c r="K28" s="3">
        <f t="shared" si="12"/>
        <v>9</v>
      </c>
      <c r="L28" s="21">
        <f t="shared" si="3"/>
        <v>52</v>
      </c>
      <c r="M28" s="21">
        <f t="shared" si="4"/>
        <v>101</v>
      </c>
      <c r="N28" s="7"/>
    </row>
    <row r="29" spans="1:14" x14ac:dyDescent="0.6">
      <c r="A29" s="1">
        <v>134</v>
      </c>
      <c r="B29" s="14">
        <v>821.91</v>
      </c>
      <c r="C29" s="12"/>
      <c r="D29" s="14" t="s">
        <v>3</v>
      </c>
      <c r="E29" s="1" t="s">
        <v>31</v>
      </c>
      <c r="F29" s="14" t="s">
        <v>12</v>
      </c>
      <c r="G29" s="3">
        <f t="shared" si="14"/>
        <v>21</v>
      </c>
      <c r="H29" s="3">
        <f t="shared" si="15"/>
        <v>11</v>
      </c>
      <c r="I29" s="3">
        <f t="shared" si="13"/>
        <v>101</v>
      </c>
      <c r="J29" s="3">
        <f t="shared" si="16"/>
        <v>11</v>
      </c>
      <c r="K29" s="3">
        <f t="shared" si="12"/>
        <v>9</v>
      </c>
      <c r="L29" s="21">
        <f t="shared" si="3"/>
        <v>52</v>
      </c>
      <c r="M29" s="21">
        <f t="shared" si="4"/>
        <v>101</v>
      </c>
      <c r="N29" s="7"/>
    </row>
    <row r="30" spans="1:14" x14ac:dyDescent="0.6">
      <c r="A30" s="1">
        <v>135</v>
      </c>
      <c r="B30" s="14">
        <v>827.91700000000003</v>
      </c>
      <c r="C30" s="12"/>
      <c r="D30" s="14" t="s">
        <v>3</v>
      </c>
      <c r="E30" s="1" t="s">
        <v>31</v>
      </c>
      <c r="F30" s="14" t="s">
        <v>12</v>
      </c>
      <c r="G30" s="3">
        <f t="shared" si="14"/>
        <v>21</v>
      </c>
      <c r="H30" s="3">
        <f t="shared" si="15"/>
        <v>11</v>
      </c>
      <c r="I30" s="3">
        <f t="shared" si="13"/>
        <v>101</v>
      </c>
      <c r="J30" s="3"/>
      <c r="K30" s="3">
        <f t="shared" si="12"/>
        <v>9</v>
      </c>
      <c r="L30" s="21">
        <f t="shared" si="3"/>
        <v>41</v>
      </c>
      <c r="M30" s="21">
        <f t="shared" si="4"/>
        <v>101</v>
      </c>
      <c r="N30" s="7"/>
    </row>
    <row r="31" spans="1:14" x14ac:dyDescent="0.6">
      <c r="A31" s="1">
        <v>136</v>
      </c>
      <c r="B31" s="14">
        <v>831.35</v>
      </c>
      <c r="C31" s="12"/>
      <c r="D31" s="14" t="s">
        <v>4</v>
      </c>
      <c r="E31" s="1" t="s">
        <v>31</v>
      </c>
      <c r="F31" s="14" t="s">
        <v>12</v>
      </c>
      <c r="G31" s="3">
        <f t="shared" si="14"/>
        <v>21</v>
      </c>
      <c r="H31" s="3">
        <f t="shared" si="15"/>
        <v>11</v>
      </c>
      <c r="I31" s="3">
        <f t="shared" si="13"/>
        <v>101</v>
      </c>
      <c r="J31" s="3">
        <f t="shared" si="16"/>
        <v>11</v>
      </c>
      <c r="K31" s="3">
        <f t="shared" si="12"/>
        <v>9</v>
      </c>
      <c r="L31" s="21">
        <f t="shared" si="3"/>
        <v>52</v>
      </c>
      <c r="M31" s="21">
        <f t="shared" si="4"/>
        <v>101</v>
      </c>
      <c r="N31" s="7"/>
    </row>
    <row r="32" spans="1:14" x14ac:dyDescent="0.6">
      <c r="A32" s="1">
        <v>137</v>
      </c>
      <c r="B32" s="14">
        <v>835.62</v>
      </c>
      <c r="C32" s="12"/>
      <c r="D32" s="14" t="s">
        <v>4</v>
      </c>
      <c r="E32" s="1" t="s">
        <v>31</v>
      </c>
      <c r="F32" s="14" t="s">
        <v>12</v>
      </c>
      <c r="G32" s="3">
        <f t="shared" si="14"/>
        <v>21</v>
      </c>
      <c r="H32" s="3">
        <f t="shared" si="15"/>
        <v>11</v>
      </c>
      <c r="I32" s="3">
        <f t="shared" si="13"/>
        <v>101</v>
      </c>
      <c r="J32" s="3">
        <f t="shared" si="16"/>
        <v>11</v>
      </c>
      <c r="K32" s="3">
        <f t="shared" si="12"/>
        <v>9</v>
      </c>
      <c r="L32" s="21">
        <f t="shared" si="3"/>
        <v>52</v>
      </c>
      <c r="M32" s="21">
        <f t="shared" si="4"/>
        <v>101</v>
      </c>
      <c r="N32" s="7"/>
    </row>
    <row r="33" spans="1:14" x14ac:dyDescent="0.6">
      <c r="A33" s="1">
        <v>138</v>
      </c>
      <c r="B33" s="14">
        <v>843.61</v>
      </c>
      <c r="C33" s="12"/>
      <c r="D33" s="14" t="s">
        <v>3</v>
      </c>
      <c r="E33" s="1" t="s">
        <v>31</v>
      </c>
      <c r="F33" s="14" t="s">
        <v>12</v>
      </c>
      <c r="G33" s="3">
        <f t="shared" si="14"/>
        <v>21</v>
      </c>
      <c r="H33" s="3">
        <f t="shared" si="15"/>
        <v>11</v>
      </c>
      <c r="I33" s="3">
        <f t="shared" si="13"/>
        <v>101</v>
      </c>
      <c r="J33" s="3">
        <f t="shared" si="16"/>
        <v>11</v>
      </c>
      <c r="K33" s="3">
        <f t="shared" si="12"/>
        <v>9</v>
      </c>
      <c r="L33" s="21">
        <f t="shared" si="3"/>
        <v>52</v>
      </c>
      <c r="M33" s="21">
        <f t="shared" si="4"/>
        <v>101</v>
      </c>
      <c r="N33" s="7"/>
    </row>
    <row r="34" spans="1:14" x14ac:dyDescent="0.6">
      <c r="A34" s="1">
        <v>139</v>
      </c>
      <c r="B34" s="14">
        <v>846.46</v>
      </c>
      <c r="C34" s="12"/>
      <c r="D34" s="14" t="s">
        <v>3</v>
      </c>
      <c r="E34" s="1" t="s">
        <v>31</v>
      </c>
      <c r="F34" s="14" t="s">
        <v>12</v>
      </c>
      <c r="G34" s="3">
        <f t="shared" si="14"/>
        <v>21</v>
      </c>
      <c r="H34" s="3">
        <f t="shared" si="15"/>
        <v>11</v>
      </c>
      <c r="I34" s="3">
        <f t="shared" si="13"/>
        <v>101</v>
      </c>
      <c r="J34" s="3">
        <f t="shared" si="16"/>
        <v>11</v>
      </c>
      <c r="K34" s="3">
        <f t="shared" si="12"/>
        <v>9</v>
      </c>
      <c r="L34" s="21">
        <f t="shared" si="3"/>
        <v>52</v>
      </c>
      <c r="M34" s="21">
        <f t="shared" si="4"/>
        <v>101</v>
      </c>
      <c r="N34" s="7"/>
    </row>
    <row r="35" spans="1:14" x14ac:dyDescent="0.6">
      <c r="A35" s="1">
        <v>140</v>
      </c>
      <c r="B35" s="14">
        <v>850.81</v>
      </c>
      <c r="C35" s="12"/>
      <c r="D35" s="14" t="s">
        <v>3</v>
      </c>
      <c r="E35" s="1" t="s">
        <v>31</v>
      </c>
      <c r="F35" s="14" t="s">
        <v>12</v>
      </c>
      <c r="G35" s="3">
        <f t="shared" si="14"/>
        <v>21</v>
      </c>
      <c r="H35" s="3">
        <f t="shared" si="15"/>
        <v>11</v>
      </c>
      <c r="I35" s="3">
        <f t="shared" si="13"/>
        <v>101</v>
      </c>
      <c r="J35" s="3">
        <f t="shared" si="16"/>
        <v>11</v>
      </c>
      <c r="K35" s="3">
        <f t="shared" si="12"/>
        <v>9</v>
      </c>
      <c r="L35" s="21">
        <f t="shared" si="3"/>
        <v>52</v>
      </c>
      <c r="M35" s="21">
        <f t="shared" si="4"/>
        <v>101</v>
      </c>
      <c r="N35" s="7"/>
    </row>
    <row r="36" spans="1:14" x14ac:dyDescent="0.6">
      <c r="A36" s="1">
        <v>141</v>
      </c>
      <c r="B36" s="14">
        <v>853.05</v>
      </c>
      <c r="C36" s="12"/>
      <c r="D36" s="14" t="s">
        <v>3</v>
      </c>
      <c r="E36" s="1" t="s">
        <v>31</v>
      </c>
      <c r="F36" s="14" t="s">
        <v>12</v>
      </c>
      <c r="G36" s="3">
        <f t="shared" si="14"/>
        <v>21</v>
      </c>
      <c r="H36" s="3">
        <f t="shared" si="15"/>
        <v>11</v>
      </c>
      <c r="I36" s="3">
        <f t="shared" si="13"/>
        <v>101</v>
      </c>
      <c r="J36" s="3">
        <f t="shared" si="16"/>
        <v>11</v>
      </c>
      <c r="K36" s="3">
        <f t="shared" si="12"/>
        <v>9</v>
      </c>
      <c r="L36" s="21">
        <f t="shared" si="3"/>
        <v>52</v>
      </c>
      <c r="M36" s="21">
        <f t="shared" si="4"/>
        <v>101</v>
      </c>
      <c r="N36" s="7"/>
    </row>
    <row r="37" spans="1:14" x14ac:dyDescent="0.6">
      <c r="A37" s="1">
        <v>142</v>
      </c>
      <c r="B37" s="14">
        <v>856.06</v>
      </c>
      <c r="C37" s="12"/>
      <c r="D37" s="14" t="s">
        <v>4</v>
      </c>
      <c r="E37" s="1" t="s">
        <v>31</v>
      </c>
      <c r="F37" s="14" t="s">
        <v>12</v>
      </c>
      <c r="G37" s="3">
        <f t="shared" si="14"/>
        <v>21</v>
      </c>
      <c r="H37" s="3">
        <f t="shared" si="15"/>
        <v>11</v>
      </c>
      <c r="I37" s="3">
        <f t="shared" si="13"/>
        <v>101</v>
      </c>
      <c r="J37" s="3"/>
      <c r="K37" s="3">
        <f t="shared" si="12"/>
        <v>9</v>
      </c>
      <c r="L37" s="21">
        <f t="shared" si="3"/>
        <v>41</v>
      </c>
      <c r="M37" s="21">
        <f t="shared" si="4"/>
        <v>101</v>
      </c>
      <c r="N37" s="7"/>
    </row>
    <row r="38" spans="1:14" x14ac:dyDescent="0.6">
      <c r="A38" s="1">
        <v>143</v>
      </c>
      <c r="B38" s="14">
        <v>867.2</v>
      </c>
      <c r="C38" s="12"/>
      <c r="D38" s="14" t="s">
        <v>4</v>
      </c>
      <c r="E38" s="1" t="s">
        <v>31</v>
      </c>
      <c r="F38" s="14" t="s">
        <v>12</v>
      </c>
      <c r="G38" s="3">
        <f t="shared" si="14"/>
        <v>21</v>
      </c>
      <c r="H38" s="3">
        <f t="shared" si="15"/>
        <v>11</v>
      </c>
      <c r="I38" s="3">
        <f t="shared" si="13"/>
        <v>101</v>
      </c>
      <c r="J38" s="3">
        <f t="shared" si="16"/>
        <v>11</v>
      </c>
      <c r="K38" s="3">
        <f t="shared" si="12"/>
        <v>9</v>
      </c>
      <c r="L38" s="21">
        <f t="shared" si="3"/>
        <v>52</v>
      </c>
      <c r="M38" s="21">
        <f t="shared" si="4"/>
        <v>101</v>
      </c>
      <c r="N38" s="7"/>
    </row>
    <row r="39" spans="1:14" x14ac:dyDescent="0.6">
      <c r="A39" s="1">
        <v>144</v>
      </c>
      <c r="B39" s="14">
        <v>869.03</v>
      </c>
      <c r="C39" s="12"/>
      <c r="D39" s="14" t="s">
        <v>4</v>
      </c>
      <c r="E39" s="1" t="s">
        <v>31</v>
      </c>
      <c r="F39" s="14" t="s">
        <v>12</v>
      </c>
      <c r="G39" s="3">
        <f t="shared" si="14"/>
        <v>21</v>
      </c>
      <c r="H39" s="3">
        <f t="shared" si="15"/>
        <v>11</v>
      </c>
      <c r="I39" s="3">
        <f t="shared" si="13"/>
        <v>101</v>
      </c>
      <c r="J39" s="3">
        <f t="shared" si="16"/>
        <v>11</v>
      </c>
      <c r="K39" s="3">
        <f t="shared" si="12"/>
        <v>9</v>
      </c>
      <c r="L39" s="21">
        <f t="shared" si="3"/>
        <v>52</v>
      </c>
      <c r="M39" s="21">
        <f t="shared" si="4"/>
        <v>101</v>
      </c>
      <c r="N39" s="7"/>
    </row>
    <row r="40" spans="1:14" x14ac:dyDescent="0.6">
      <c r="A40" s="1">
        <v>145</v>
      </c>
      <c r="B40" s="14">
        <v>869.03</v>
      </c>
      <c r="C40" s="12"/>
      <c r="D40" s="14" t="s">
        <v>3</v>
      </c>
      <c r="E40" s="1" t="s">
        <v>31</v>
      </c>
      <c r="F40" s="14" t="s">
        <v>12</v>
      </c>
      <c r="G40" s="3">
        <f t="shared" si="14"/>
        <v>21</v>
      </c>
      <c r="H40" s="3">
        <f t="shared" si="15"/>
        <v>11</v>
      </c>
      <c r="I40" s="3">
        <f t="shared" si="13"/>
        <v>101</v>
      </c>
      <c r="J40" s="3">
        <f t="shared" si="16"/>
        <v>11</v>
      </c>
      <c r="K40" s="3">
        <f t="shared" si="12"/>
        <v>9</v>
      </c>
      <c r="L40" s="21">
        <f t="shared" si="3"/>
        <v>52</v>
      </c>
      <c r="M40" s="21">
        <f t="shared" si="4"/>
        <v>101</v>
      </c>
      <c r="N40" s="7"/>
    </row>
    <row r="41" spans="1:14" x14ac:dyDescent="0.6">
      <c r="A41" s="1">
        <v>146</v>
      </c>
      <c r="B41" s="14">
        <v>872.78</v>
      </c>
      <c r="C41" s="12"/>
      <c r="D41" s="14" t="s">
        <v>4</v>
      </c>
      <c r="E41" s="1" t="s">
        <v>31</v>
      </c>
      <c r="F41" s="14" t="s">
        <v>12</v>
      </c>
      <c r="G41" s="3">
        <f t="shared" si="14"/>
        <v>21</v>
      </c>
      <c r="H41" s="3">
        <f t="shared" si="15"/>
        <v>11</v>
      </c>
      <c r="I41" s="3">
        <f t="shared" si="13"/>
        <v>101</v>
      </c>
      <c r="J41" s="3"/>
      <c r="K41" s="3">
        <f t="shared" si="12"/>
        <v>9</v>
      </c>
      <c r="L41" s="21">
        <f t="shared" si="3"/>
        <v>41</v>
      </c>
      <c r="M41" s="21">
        <f t="shared" si="4"/>
        <v>101</v>
      </c>
      <c r="N41" s="7"/>
    </row>
    <row r="42" spans="1:14" x14ac:dyDescent="0.6">
      <c r="A42" s="1">
        <v>147</v>
      </c>
      <c r="B42" s="14">
        <v>872.78</v>
      </c>
      <c r="C42" s="12"/>
      <c r="D42" s="14" t="s">
        <v>3</v>
      </c>
      <c r="E42" s="1" t="s">
        <v>31</v>
      </c>
      <c r="F42" s="14" t="s">
        <v>12</v>
      </c>
      <c r="G42" s="3">
        <f t="shared" si="14"/>
        <v>21</v>
      </c>
      <c r="H42" s="3">
        <f t="shared" si="15"/>
        <v>11</v>
      </c>
      <c r="I42" s="3">
        <f t="shared" si="13"/>
        <v>101</v>
      </c>
      <c r="J42" s="3"/>
      <c r="K42" s="3">
        <f t="shared" si="12"/>
        <v>9</v>
      </c>
      <c r="L42" s="21">
        <f t="shared" si="3"/>
        <v>41</v>
      </c>
      <c r="M42" s="21">
        <f t="shared" si="4"/>
        <v>101</v>
      </c>
      <c r="N42" s="7"/>
    </row>
    <row r="43" spans="1:14" x14ac:dyDescent="0.6">
      <c r="A43" s="1">
        <v>148</v>
      </c>
      <c r="B43" s="14">
        <v>875.68</v>
      </c>
      <c r="C43" s="12"/>
      <c r="D43" s="14" t="s">
        <v>4</v>
      </c>
      <c r="E43" s="1" t="s">
        <v>31</v>
      </c>
      <c r="F43" s="14" t="s">
        <v>12</v>
      </c>
      <c r="G43" s="3">
        <f t="shared" si="14"/>
        <v>21</v>
      </c>
      <c r="H43" s="3">
        <f t="shared" si="15"/>
        <v>11</v>
      </c>
      <c r="I43" s="3">
        <f t="shared" si="13"/>
        <v>101</v>
      </c>
      <c r="J43" s="3"/>
      <c r="K43" s="3">
        <f t="shared" si="12"/>
        <v>9</v>
      </c>
      <c r="L43" s="21">
        <f t="shared" si="3"/>
        <v>41</v>
      </c>
      <c r="M43" s="21">
        <f t="shared" si="4"/>
        <v>101</v>
      </c>
      <c r="N43" s="7"/>
    </row>
    <row r="44" spans="1:14" x14ac:dyDescent="0.6">
      <c r="A44" s="1">
        <v>149</v>
      </c>
      <c r="B44" s="14">
        <v>875.68</v>
      </c>
      <c r="C44" s="12"/>
      <c r="D44" s="14" t="s">
        <v>3</v>
      </c>
      <c r="E44" s="1" t="s">
        <v>31</v>
      </c>
      <c r="F44" s="14" t="s">
        <v>12</v>
      </c>
      <c r="G44" s="3">
        <f t="shared" si="14"/>
        <v>21</v>
      </c>
      <c r="H44" s="3">
        <f t="shared" si="15"/>
        <v>11</v>
      </c>
      <c r="I44" s="3">
        <f t="shared" si="13"/>
        <v>101</v>
      </c>
      <c r="J44" s="3"/>
      <c r="K44" s="3">
        <f t="shared" si="12"/>
        <v>9</v>
      </c>
      <c r="L44" s="21">
        <f t="shared" si="3"/>
        <v>41</v>
      </c>
      <c r="M44" s="21">
        <f t="shared" si="4"/>
        <v>101</v>
      </c>
      <c r="N44" s="7"/>
    </row>
    <row r="45" spans="1:14" x14ac:dyDescent="0.6">
      <c r="A45" s="1">
        <v>178</v>
      </c>
      <c r="B45" s="13">
        <v>881516</v>
      </c>
      <c r="C45" s="12"/>
      <c r="D45" s="14" t="s">
        <v>4</v>
      </c>
      <c r="E45" s="1" t="s">
        <v>32</v>
      </c>
      <c r="F45" s="14" t="s">
        <v>12</v>
      </c>
      <c r="G45" s="3">
        <f t="shared" ref="G45:G69" si="17">ROUND(180/18*2,0)+1</f>
        <v>21</v>
      </c>
      <c r="H45" s="3">
        <f t="shared" ref="H45:H69" si="18">ROUND(30/6*2,0)+1</f>
        <v>11</v>
      </c>
      <c r="I45" s="3">
        <f t="shared" ref="I45:I69" si="19">ROUND(25*4,0)+1</f>
        <v>101</v>
      </c>
      <c r="J45" s="3">
        <f t="shared" ref="J45:J69" si="20">ROUND(90*2/18,0)+1</f>
        <v>11</v>
      </c>
      <c r="K45" s="3">
        <f t="shared" si="12"/>
        <v>9</v>
      </c>
      <c r="L45" s="21">
        <f t="shared" si="3"/>
        <v>52</v>
      </c>
      <c r="M45" s="21">
        <f t="shared" si="4"/>
        <v>101</v>
      </c>
      <c r="N45" s="7"/>
    </row>
    <row r="46" spans="1:14" x14ac:dyDescent="0.6">
      <c r="A46" s="1">
        <v>179</v>
      </c>
      <c r="B46" s="13">
        <v>884110</v>
      </c>
      <c r="C46" s="12"/>
      <c r="D46" s="14" t="s">
        <v>4</v>
      </c>
      <c r="E46" s="1" t="s">
        <v>32</v>
      </c>
      <c r="F46" s="14" t="s">
        <v>12</v>
      </c>
      <c r="G46" s="3">
        <f t="shared" si="17"/>
        <v>21</v>
      </c>
      <c r="H46" s="3">
        <f t="shared" si="18"/>
        <v>11</v>
      </c>
      <c r="I46" s="3">
        <f t="shared" si="19"/>
        <v>101</v>
      </c>
      <c r="J46" s="3">
        <f t="shared" si="20"/>
        <v>11</v>
      </c>
      <c r="K46" s="3">
        <f t="shared" si="12"/>
        <v>9</v>
      </c>
      <c r="L46" s="21">
        <f t="shared" si="3"/>
        <v>52</v>
      </c>
      <c r="M46" s="21">
        <f t="shared" si="4"/>
        <v>101</v>
      </c>
      <c r="N46" s="7"/>
    </row>
    <row r="47" spans="1:14" x14ac:dyDescent="0.6">
      <c r="A47" s="1">
        <v>180</v>
      </c>
      <c r="B47" s="13">
        <v>886170</v>
      </c>
      <c r="C47" s="12"/>
      <c r="D47" s="14" t="s">
        <v>4</v>
      </c>
      <c r="E47" s="1" t="s">
        <v>32</v>
      </c>
      <c r="F47" s="14" t="s">
        <v>12</v>
      </c>
      <c r="G47" s="3">
        <f t="shared" si="17"/>
        <v>21</v>
      </c>
      <c r="H47" s="3">
        <f t="shared" si="18"/>
        <v>11</v>
      </c>
      <c r="I47" s="3">
        <f t="shared" si="19"/>
        <v>101</v>
      </c>
      <c r="J47" s="3">
        <f t="shared" si="20"/>
        <v>11</v>
      </c>
      <c r="K47" s="3">
        <f t="shared" si="12"/>
        <v>9</v>
      </c>
      <c r="L47" s="21">
        <f t="shared" si="3"/>
        <v>52</v>
      </c>
      <c r="M47" s="21">
        <f t="shared" si="4"/>
        <v>101</v>
      </c>
      <c r="N47" s="7"/>
    </row>
    <row r="48" spans="1:14" x14ac:dyDescent="0.6">
      <c r="A48" s="1">
        <v>181</v>
      </c>
      <c r="B48" s="13">
        <v>890441</v>
      </c>
      <c r="C48" s="12"/>
      <c r="D48" s="14" t="s">
        <v>4</v>
      </c>
      <c r="E48" s="1" t="s">
        <v>32</v>
      </c>
      <c r="F48" s="14" t="s">
        <v>12</v>
      </c>
      <c r="G48" s="3">
        <f t="shared" si="17"/>
        <v>21</v>
      </c>
      <c r="H48" s="3">
        <f t="shared" si="18"/>
        <v>11</v>
      </c>
      <c r="I48" s="3">
        <f t="shared" si="19"/>
        <v>101</v>
      </c>
      <c r="J48" s="3">
        <f t="shared" si="20"/>
        <v>11</v>
      </c>
      <c r="K48" s="3">
        <f t="shared" si="12"/>
        <v>9</v>
      </c>
      <c r="L48" s="21">
        <f t="shared" si="3"/>
        <v>52</v>
      </c>
      <c r="M48" s="21">
        <f t="shared" si="4"/>
        <v>101</v>
      </c>
      <c r="N48" s="7"/>
    </row>
    <row r="49" spans="1:14" x14ac:dyDescent="0.6">
      <c r="A49" s="1">
        <v>182</v>
      </c>
      <c r="B49" s="13">
        <v>1358060</v>
      </c>
      <c r="C49" s="12"/>
      <c r="D49" s="14" t="s">
        <v>4</v>
      </c>
      <c r="E49" s="1" t="s">
        <v>32</v>
      </c>
      <c r="F49" s="14" t="s">
        <v>12</v>
      </c>
      <c r="G49" s="3">
        <f t="shared" si="17"/>
        <v>21</v>
      </c>
      <c r="H49" s="3">
        <f t="shared" si="18"/>
        <v>11</v>
      </c>
      <c r="I49" s="3">
        <f t="shared" si="19"/>
        <v>101</v>
      </c>
      <c r="J49" s="3">
        <f t="shared" si="20"/>
        <v>11</v>
      </c>
      <c r="K49" s="3">
        <f t="shared" si="12"/>
        <v>9</v>
      </c>
      <c r="L49" s="21">
        <f t="shared" si="3"/>
        <v>52</v>
      </c>
      <c r="M49" s="21">
        <f t="shared" si="4"/>
        <v>101</v>
      </c>
      <c r="N49" s="7"/>
    </row>
    <row r="50" spans="1:14" x14ac:dyDescent="0.6">
      <c r="A50" s="1">
        <v>183</v>
      </c>
      <c r="B50" s="13">
        <v>1368545</v>
      </c>
      <c r="C50" s="12"/>
      <c r="D50" s="14" t="s">
        <v>4</v>
      </c>
      <c r="E50" s="1" t="s">
        <v>32</v>
      </c>
      <c r="F50" s="14" t="s">
        <v>12</v>
      </c>
      <c r="G50" s="3">
        <f t="shared" si="17"/>
        <v>21</v>
      </c>
      <c r="H50" s="3">
        <f t="shared" si="18"/>
        <v>11</v>
      </c>
      <c r="I50" s="3">
        <f t="shared" si="19"/>
        <v>101</v>
      </c>
      <c r="J50" s="3">
        <f t="shared" si="20"/>
        <v>11</v>
      </c>
      <c r="K50" s="3">
        <f t="shared" si="12"/>
        <v>9</v>
      </c>
      <c r="L50" s="21">
        <f t="shared" si="3"/>
        <v>52</v>
      </c>
      <c r="M50" s="21">
        <f t="shared" si="4"/>
        <v>101</v>
      </c>
      <c r="N50" s="7"/>
    </row>
    <row r="51" spans="1:14" x14ac:dyDescent="0.6">
      <c r="A51" s="1">
        <v>184</v>
      </c>
      <c r="B51" s="13">
        <v>1370310</v>
      </c>
      <c r="C51" s="12"/>
      <c r="D51" s="14" t="s">
        <v>4</v>
      </c>
      <c r="E51" s="1" t="s">
        <v>32</v>
      </c>
      <c r="F51" s="14" t="s">
        <v>12</v>
      </c>
      <c r="G51" s="3">
        <f t="shared" si="17"/>
        <v>21</v>
      </c>
      <c r="H51" s="3">
        <f t="shared" si="18"/>
        <v>11</v>
      </c>
      <c r="I51" s="3">
        <f t="shared" si="19"/>
        <v>101</v>
      </c>
      <c r="J51" s="3">
        <f t="shared" si="20"/>
        <v>11</v>
      </c>
      <c r="K51" s="3">
        <f t="shared" si="12"/>
        <v>9</v>
      </c>
      <c r="L51" s="21">
        <f t="shared" si="3"/>
        <v>52</v>
      </c>
      <c r="M51" s="21">
        <f t="shared" si="4"/>
        <v>101</v>
      </c>
      <c r="N51" s="7"/>
    </row>
    <row r="52" spans="1:14" x14ac:dyDescent="0.6">
      <c r="A52" s="1">
        <v>185</v>
      </c>
      <c r="B52" s="13">
        <v>1378945</v>
      </c>
      <c r="C52" s="12"/>
      <c r="D52" s="14" t="s">
        <v>4</v>
      </c>
      <c r="E52" s="1" t="s">
        <v>32</v>
      </c>
      <c r="F52" s="14" t="s">
        <v>12</v>
      </c>
      <c r="G52" s="3">
        <f t="shared" si="17"/>
        <v>21</v>
      </c>
      <c r="H52" s="3">
        <f t="shared" si="18"/>
        <v>11</v>
      </c>
      <c r="I52" s="3">
        <f t="shared" si="19"/>
        <v>101</v>
      </c>
      <c r="J52" s="3">
        <f t="shared" si="20"/>
        <v>11</v>
      </c>
      <c r="K52" s="3">
        <f t="shared" si="12"/>
        <v>9</v>
      </c>
      <c r="L52" s="21">
        <f t="shared" si="3"/>
        <v>52</v>
      </c>
      <c r="M52" s="21">
        <f t="shared" si="4"/>
        <v>101</v>
      </c>
      <c r="N52" s="7"/>
    </row>
    <row r="53" spans="1:14" x14ac:dyDescent="0.6">
      <c r="A53" s="1">
        <v>186</v>
      </c>
      <c r="B53" s="13">
        <v>1379975</v>
      </c>
      <c r="C53" s="12"/>
      <c r="D53" s="14" t="s">
        <v>4</v>
      </c>
      <c r="E53" s="1" t="s">
        <v>32</v>
      </c>
      <c r="F53" s="14" t="s">
        <v>12</v>
      </c>
      <c r="G53" s="3">
        <f t="shared" si="17"/>
        <v>21</v>
      </c>
      <c r="H53" s="3">
        <f t="shared" si="18"/>
        <v>11</v>
      </c>
      <c r="I53" s="3">
        <f t="shared" si="19"/>
        <v>101</v>
      </c>
      <c r="J53" s="3">
        <f t="shared" si="20"/>
        <v>11</v>
      </c>
      <c r="K53" s="3">
        <f t="shared" si="12"/>
        <v>9</v>
      </c>
      <c r="L53" s="21">
        <f t="shared" si="3"/>
        <v>52</v>
      </c>
      <c r="M53" s="21">
        <f t="shared" si="4"/>
        <v>101</v>
      </c>
      <c r="N53" s="7"/>
    </row>
    <row r="54" spans="1:14" x14ac:dyDescent="0.6">
      <c r="A54" s="1">
        <v>187</v>
      </c>
      <c r="B54" s="13">
        <v>1402100</v>
      </c>
      <c r="C54" s="12"/>
      <c r="D54" s="14" t="s">
        <v>4</v>
      </c>
      <c r="E54" s="1" t="s">
        <v>32</v>
      </c>
      <c r="F54" s="14" t="s">
        <v>12</v>
      </c>
      <c r="G54" s="3">
        <f t="shared" si="17"/>
        <v>21</v>
      </c>
      <c r="H54" s="3">
        <f t="shared" si="18"/>
        <v>11</v>
      </c>
      <c r="I54" s="3">
        <f t="shared" si="19"/>
        <v>101</v>
      </c>
      <c r="J54" s="3">
        <f t="shared" si="20"/>
        <v>11</v>
      </c>
      <c r="K54" s="3">
        <f t="shared" si="12"/>
        <v>9</v>
      </c>
      <c r="L54" s="21">
        <f t="shared" si="3"/>
        <v>52</v>
      </c>
      <c r="M54" s="21">
        <f t="shared" si="4"/>
        <v>101</v>
      </c>
      <c r="N54" s="7"/>
    </row>
    <row r="55" spans="1:14" x14ac:dyDescent="0.6">
      <c r="A55" s="1">
        <v>188</v>
      </c>
      <c r="B55" s="13">
        <v>1402625</v>
      </c>
      <c r="C55" s="12"/>
      <c r="D55" s="14" t="s">
        <v>4</v>
      </c>
      <c r="E55" s="1" t="s">
        <v>32</v>
      </c>
      <c r="F55" s="14" t="s">
        <v>12</v>
      </c>
      <c r="G55" s="3">
        <f t="shared" si="17"/>
        <v>21</v>
      </c>
      <c r="H55" s="3">
        <f t="shared" si="18"/>
        <v>11</v>
      </c>
      <c r="I55" s="3">
        <f t="shared" si="19"/>
        <v>101</v>
      </c>
      <c r="J55" s="3">
        <f t="shared" si="20"/>
        <v>11</v>
      </c>
      <c r="K55" s="3">
        <f t="shared" si="12"/>
        <v>9</v>
      </c>
      <c r="L55" s="21">
        <f t="shared" si="3"/>
        <v>52</v>
      </c>
      <c r="M55" s="21">
        <f t="shared" si="4"/>
        <v>101</v>
      </c>
      <c r="N55" s="7"/>
    </row>
    <row r="56" spans="1:14" x14ac:dyDescent="0.6">
      <c r="A56" s="1">
        <v>189</v>
      </c>
      <c r="B56" s="13">
        <v>1405425</v>
      </c>
      <c r="C56" s="12"/>
      <c r="D56" s="14" t="s">
        <v>4</v>
      </c>
      <c r="E56" s="1" t="s">
        <v>32</v>
      </c>
      <c r="F56" s="14" t="s">
        <v>12</v>
      </c>
      <c r="G56" s="3">
        <f t="shared" si="17"/>
        <v>21</v>
      </c>
      <c r="H56" s="3">
        <f t="shared" si="18"/>
        <v>11</v>
      </c>
      <c r="I56" s="3">
        <f t="shared" si="19"/>
        <v>101</v>
      </c>
      <c r="J56" s="3">
        <f t="shared" si="20"/>
        <v>11</v>
      </c>
      <c r="K56" s="3">
        <f t="shared" si="12"/>
        <v>9</v>
      </c>
      <c r="L56" s="21">
        <f t="shared" si="3"/>
        <v>52</v>
      </c>
      <c r="M56" s="21">
        <f t="shared" si="4"/>
        <v>101</v>
      </c>
      <c r="N56" s="7"/>
    </row>
    <row r="57" spans="1:14" x14ac:dyDescent="0.6">
      <c r="A57" s="1">
        <v>190</v>
      </c>
      <c r="B57" s="13">
        <v>1424415</v>
      </c>
      <c r="C57" s="12"/>
      <c r="D57" s="14" t="s">
        <v>4</v>
      </c>
      <c r="E57" s="1" t="s">
        <v>32</v>
      </c>
      <c r="F57" s="14" t="s">
        <v>12</v>
      </c>
      <c r="G57" s="3">
        <f t="shared" si="17"/>
        <v>21</v>
      </c>
      <c r="H57" s="3">
        <f t="shared" si="18"/>
        <v>11</v>
      </c>
      <c r="I57" s="3">
        <f t="shared" si="19"/>
        <v>101</v>
      </c>
      <c r="J57" s="3">
        <f t="shared" si="20"/>
        <v>11</v>
      </c>
      <c r="K57" s="3">
        <f t="shared" si="12"/>
        <v>9</v>
      </c>
      <c r="L57" s="21">
        <f t="shared" si="3"/>
        <v>52</v>
      </c>
      <c r="M57" s="21">
        <f t="shared" si="4"/>
        <v>101</v>
      </c>
      <c r="N57" s="7"/>
    </row>
    <row r="58" spans="1:14" x14ac:dyDescent="0.6">
      <c r="A58" s="1">
        <v>191</v>
      </c>
      <c r="B58" s="13">
        <v>881516</v>
      </c>
      <c r="C58" s="12"/>
      <c r="D58" s="14" t="s">
        <v>3</v>
      </c>
      <c r="E58" s="1" t="s">
        <v>32</v>
      </c>
      <c r="F58" s="14" t="s">
        <v>12</v>
      </c>
      <c r="G58" s="3">
        <f t="shared" si="17"/>
        <v>21</v>
      </c>
      <c r="H58" s="3">
        <f t="shared" si="18"/>
        <v>11</v>
      </c>
      <c r="I58" s="3">
        <f t="shared" si="19"/>
        <v>101</v>
      </c>
      <c r="J58" s="3">
        <f t="shared" si="20"/>
        <v>11</v>
      </c>
      <c r="K58" s="3">
        <f t="shared" si="12"/>
        <v>9</v>
      </c>
      <c r="L58" s="21">
        <f t="shared" si="3"/>
        <v>52</v>
      </c>
      <c r="M58" s="21">
        <f t="shared" si="4"/>
        <v>101</v>
      </c>
      <c r="N58" s="7"/>
    </row>
    <row r="59" spans="1:14" x14ac:dyDescent="0.6">
      <c r="A59" s="1">
        <v>192</v>
      </c>
      <c r="B59" s="13">
        <v>884110</v>
      </c>
      <c r="C59" s="12"/>
      <c r="D59" s="14" t="s">
        <v>3</v>
      </c>
      <c r="E59" s="1" t="s">
        <v>32</v>
      </c>
      <c r="F59" s="14" t="s">
        <v>12</v>
      </c>
      <c r="G59" s="3">
        <f t="shared" si="17"/>
        <v>21</v>
      </c>
      <c r="H59" s="3">
        <f t="shared" si="18"/>
        <v>11</v>
      </c>
      <c r="I59" s="3">
        <f t="shared" si="19"/>
        <v>101</v>
      </c>
      <c r="J59" s="3">
        <f t="shared" si="20"/>
        <v>11</v>
      </c>
      <c r="K59" s="3">
        <f t="shared" si="12"/>
        <v>9</v>
      </c>
      <c r="L59" s="21">
        <f t="shared" si="3"/>
        <v>52</v>
      </c>
      <c r="M59" s="21">
        <f t="shared" si="4"/>
        <v>101</v>
      </c>
      <c r="N59" s="7"/>
    </row>
    <row r="60" spans="1:14" x14ac:dyDescent="0.6">
      <c r="A60" s="1">
        <v>193</v>
      </c>
      <c r="B60" s="13">
        <v>887480</v>
      </c>
      <c r="C60" s="12"/>
      <c r="D60" s="14" t="s">
        <v>3</v>
      </c>
      <c r="E60" s="1" t="s">
        <v>32</v>
      </c>
      <c r="F60" s="14" t="s">
        <v>12</v>
      </c>
      <c r="G60" s="3">
        <f t="shared" si="17"/>
        <v>21</v>
      </c>
      <c r="H60" s="3">
        <f t="shared" si="18"/>
        <v>11</v>
      </c>
      <c r="I60" s="3">
        <f t="shared" si="19"/>
        <v>101</v>
      </c>
      <c r="J60" s="3">
        <f t="shared" si="20"/>
        <v>11</v>
      </c>
      <c r="K60" s="3">
        <f t="shared" si="12"/>
        <v>9</v>
      </c>
      <c r="L60" s="21">
        <f t="shared" si="3"/>
        <v>52</v>
      </c>
      <c r="M60" s="21">
        <f t="shared" si="4"/>
        <v>101</v>
      </c>
      <c r="N60" s="7"/>
    </row>
    <row r="61" spans="1:14" x14ac:dyDescent="0.6">
      <c r="A61" s="1">
        <v>194</v>
      </c>
      <c r="B61" s="13">
        <v>888300</v>
      </c>
      <c r="C61" s="12"/>
      <c r="D61" s="14" t="s">
        <v>3</v>
      </c>
      <c r="E61" s="1" t="s">
        <v>32</v>
      </c>
      <c r="F61" s="14" t="s">
        <v>12</v>
      </c>
      <c r="G61" s="3">
        <f t="shared" si="17"/>
        <v>21</v>
      </c>
      <c r="H61" s="3">
        <f t="shared" si="18"/>
        <v>11</v>
      </c>
      <c r="I61" s="3">
        <f t="shared" si="19"/>
        <v>101</v>
      </c>
      <c r="J61" s="3">
        <f t="shared" si="20"/>
        <v>11</v>
      </c>
      <c r="K61" s="3">
        <f t="shared" si="12"/>
        <v>9</v>
      </c>
      <c r="L61" s="21">
        <f t="shared" si="3"/>
        <v>52</v>
      </c>
      <c r="M61" s="21">
        <f t="shared" si="4"/>
        <v>101</v>
      </c>
      <c r="N61" s="7"/>
    </row>
    <row r="62" spans="1:14" x14ac:dyDescent="0.6">
      <c r="A62" s="1">
        <v>195</v>
      </c>
      <c r="B62" s="13">
        <v>890441</v>
      </c>
      <c r="C62" s="12"/>
      <c r="D62" s="14" t="s">
        <v>3</v>
      </c>
      <c r="E62" s="1" t="s">
        <v>32</v>
      </c>
      <c r="F62" s="14" t="s">
        <v>12</v>
      </c>
      <c r="G62" s="3">
        <f t="shared" si="17"/>
        <v>21</v>
      </c>
      <c r="H62" s="3">
        <f t="shared" si="18"/>
        <v>11</v>
      </c>
      <c r="I62" s="3">
        <f t="shared" si="19"/>
        <v>101</v>
      </c>
      <c r="J62" s="3">
        <f t="shared" si="20"/>
        <v>11</v>
      </c>
      <c r="K62" s="3">
        <f t="shared" si="12"/>
        <v>9</v>
      </c>
      <c r="L62" s="21">
        <f t="shared" si="3"/>
        <v>52</v>
      </c>
      <c r="M62" s="21">
        <f t="shared" si="4"/>
        <v>101</v>
      </c>
      <c r="N62" s="7"/>
    </row>
    <row r="63" spans="1:14" x14ac:dyDescent="0.6">
      <c r="A63" s="1">
        <v>196</v>
      </c>
      <c r="B63" s="13">
        <v>1368545</v>
      </c>
      <c r="C63" s="12"/>
      <c r="D63" s="14" t="s">
        <v>3</v>
      </c>
      <c r="E63" s="1" t="s">
        <v>32</v>
      </c>
      <c r="F63" s="14" t="s">
        <v>12</v>
      </c>
      <c r="G63" s="3">
        <f t="shared" si="17"/>
        <v>21</v>
      </c>
      <c r="H63" s="3">
        <f t="shared" si="18"/>
        <v>11</v>
      </c>
      <c r="I63" s="3">
        <f t="shared" si="19"/>
        <v>101</v>
      </c>
      <c r="J63" s="3">
        <f t="shared" si="20"/>
        <v>11</v>
      </c>
      <c r="K63" s="3">
        <f t="shared" si="12"/>
        <v>9</v>
      </c>
      <c r="L63" s="21">
        <f t="shared" si="3"/>
        <v>52</v>
      </c>
      <c r="M63" s="21">
        <f t="shared" si="4"/>
        <v>101</v>
      </c>
      <c r="N63" s="7"/>
    </row>
    <row r="64" spans="1:14" x14ac:dyDescent="0.6">
      <c r="A64" s="1">
        <v>197</v>
      </c>
      <c r="B64" s="13">
        <v>1370310</v>
      </c>
      <c r="C64" s="12"/>
      <c r="D64" s="14" t="s">
        <v>3</v>
      </c>
      <c r="E64" s="1" t="s">
        <v>32</v>
      </c>
      <c r="F64" s="14" t="s">
        <v>12</v>
      </c>
      <c r="G64" s="3">
        <f t="shared" si="17"/>
        <v>21</v>
      </c>
      <c r="H64" s="3">
        <f t="shared" si="18"/>
        <v>11</v>
      </c>
      <c r="I64" s="3">
        <f t="shared" si="19"/>
        <v>101</v>
      </c>
      <c r="J64" s="3">
        <f t="shared" si="20"/>
        <v>11</v>
      </c>
      <c r="K64" s="3">
        <f t="shared" ref="K64:K69" si="21">(ROUND(4/0.5,0)+1)</f>
        <v>9</v>
      </c>
      <c r="L64" s="21">
        <f t="shared" si="3"/>
        <v>52</v>
      </c>
      <c r="M64" s="21">
        <f t="shared" si="4"/>
        <v>101</v>
      </c>
      <c r="N64" s="7"/>
    </row>
    <row r="65" spans="1:14" x14ac:dyDescent="0.6">
      <c r="A65" s="1">
        <v>198</v>
      </c>
      <c r="B65" s="13">
        <v>1402625</v>
      </c>
      <c r="C65" s="12"/>
      <c r="D65" s="14" t="s">
        <v>3</v>
      </c>
      <c r="E65" s="1" t="s">
        <v>32</v>
      </c>
      <c r="F65" s="14" t="s">
        <v>12</v>
      </c>
      <c r="G65" s="3">
        <f t="shared" si="17"/>
        <v>21</v>
      </c>
      <c r="H65" s="3">
        <f t="shared" si="18"/>
        <v>11</v>
      </c>
      <c r="I65" s="3">
        <f t="shared" si="19"/>
        <v>101</v>
      </c>
      <c r="J65" s="3">
        <f t="shared" si="20"/>
        <v>11</v>
      </c>
      <c r="K65" s="3">
        <f t="shared" si="21"/>
        <v>9</v>
      </c>
      <c r="L65" s="21">
        <f t="shared" si="3"/>
        <v>52</v>
      </c>
      <c r="M65" s="21">
        <f t="shared" si="4"/>
        <v>101</v>
      </c>
      <c r="N65" s="7"/>
    </row>
    <row r="66" spans="1:14" x14ac:dyDescent="0.6">
      <c r="A66" s="1">
        <v>199</v>
      </c>
      <c r="B66" s="13">
        <v>1423460</v>
      </c>
      <c r="C66" s="12"/>
      <c r="D66" s="14" t="s">
        <v>3</v>
      </c>
      <c r="E66" s="1" t="s">
        <v>32</v>
      </c>
      <c r="F66" s="14" t="s">
        <v>12</v>
      </c>
      <c r="G66" s="3">
        <f t="shared" si="17"/>
        <v>21</v>
      </c>
      <c r="H66" s="3">
        <f t="shared" si="18"/>
        <v>11</v>
      </c>
      <c r="I66" s="3">
        <f t="shared" si="19"/>
        <v>101</v>
      </c>
      <c r="J66" s="3">
        <f t="shared" si="20"/>
        <v>11</v>
      </c>
      <c r="K66" s="3">
        <f t="shared" si="21"/>
        <v>9</v>
      </c>
      <c r="L66" s="21">
        <f t="shared" si="3"/>
        <v>52</v>
      </c>
      <c r="M66" s="21">
        <f t="shared" si="4"/>
        <v>101</v>
      </c>
      <c r="N66" s="7"/>
    </row>
    <row r="67" spans="1:14" x14ac:dyDescent="0.6">
      <c r="A67" s="1">
        <v>200</v>
      </c>
      <c r="B67" s="13">
        <v>1424415</v>
      </c>
      <c r="C67" s="12"/>
      <c r="D67" s="14" t="s">
        <v>3</v>
      </c>
      <c r="E67" s="1" t="s">
        <v>32</v>
      </c>
      <c r="F67" s="14" t="s">
        <v>12</v>
      </c>
      <c r="G67" s="3">
        <f t="shared" si="17"/>
        <v>21</v>
      </c>
      <c r="H67" s="3">
        <f t="shared" si="18"/>
        <v>11</v>
      </c>
      <c r="I67" s="3">
        <f t="shared" si="19"/>
        <v>101</v>
      </c>
      <c r="J67" s="3">
        <f t="shared" si="20"/>
        <v>11</v>
      </c>
      <c r="K67" s="3">
        <f t="shared" si="21"/>
        <v>9</v>
      </c>
      <c r="L67" s="21">
        <f t="shared" si="3"/>
        <v>52</v>
      </c>
      <c r="M67" s="21">
        <f t="shared" si="4"/>
        <v>101</v>
      </c>
      <c r="N67" s="7"/>
    </row>
    <row r="68" spans="1:14" x14ac:dyDescent="0.6">
      <c r="A68" s="1">
        <v>201</v>
      </c>
      <c r="B68" s="13">
        <v>1426780</v>
      </c>
      <c r="C68" s="12"/>
      <c r="D68" s="14" t="s">
        <v>3</v>
      </c>
      <c r="E68" s="1" t="s">
        <v>32</v>
      </c>
      <c r="F68" s="14" t="s">
        <v>12</v>
      </c>
      <c r="G68" s="3">
        <f t="shared" si="17"/>
        <v>21</v>
      </c>
      <c r="H68" s="3">
        <f t="shared" si="18"/>
        <v>11</v>
      </c>
      <c r="I68" s="3">
        <f t="shared" si="19"/>
        <v>101</v>
      </c>
      <c r="J68" s="3">
        <f t="shared" si="20"/>
        <v>11</v>
      </c>
      <c r="K68" s="3">
        <f t="shared" si="21"/>
        <v>9</v>
      </c>
      <c r="L68" s="21">
        <f t="shared" si="3"/>
        <v>52</v>
      </c>
      <c r="M68" s="21">
        <f t="shared" si="4"/>
        <v>101</v>
      </c>
      <c r="N68" s="7"/>
    </row>
    <row r="69" spans="1:14" x14ac:dyDescent="0.6">
      <c r="A69" s="1">
        <v>202</v>
      </c>
      <c r="B69" s="13">
        <v>1427700</v>
      </c>
      <c r="C69" s="12"/>
      <c r="D69" s="14" t="s">
        <v>3</v>
      </c>
      <c r="E69" s="1" t="s">
        <v>32</v>
      </c>
      <c r="F69" s="14" t="s">
        <v>12</v>
      </c>
      <c r="G69" s="3">
        <f t="shared" si="17"/>
        <v>21</v>
      </c>
      <c r="H69" s="3">
        <f t="shared" si="18"/>
        <v>11</v>
      </c>
      <c r="I69" s="3">
        <f t="shared" si="19"/>
        <v>101</v>
      </c>
      <c r="J69" s="3">
        <f t="shared" si="20"/>
        <v>11</v>
      </c>
      <c r="K69" s="3">
        <f t="shared" si="21"/>
        <v>9</v>
      </c>
      <c r="L69" s="21">
        <f t="shared" si="3"/>
        <v>52</v>
      </c>
      <c r="M69" s="21">
        <f t="shared" si="4"/>
        <v>101</v>
      </c>
      <c r="N69" s="7"/>
    </row>
    <row r="70" spans="1:14" x14ac:dyDescent="0.6">
      <c r="A70" s="1"/>
      <c r="B70" s="1"/>
      <c r="C70" s="1"/>
      <c r="D70" s="1"/>
      <c r="E70" s="1"/>
      <c r="F70" s="5"/>
      <c r="G70" s="8">
        <f>SUM(G4:G69)</f>
        <v>1428</v>
      </c>
      <c r="H70" s="8">
        <f t="shared" ref="H70:K70" si="22">SUM(H4:H69)</f>
        <v>704</v>
      </c>
      <c r="I70" s="8">
        <f t="shared" si="22"/>
        <v>6779</v>
      </c>
      <c r="J70" s="8">
        <f t="shared" si="22"/>
        <v>660</v>
      </c>
      <c r="K70" s="8">
        <f t="shared" si="22"/>
        <v>612</v>
      </c>
      <c r="L70" s="8">
        <f>SUM(L4:L69)</f>
        <v>3404</v>
      </c>
      <c r="M70" s="8">
        <f>SUM(M4:M69)</f>
        <v>6779</v>
      </c>
      <c r="N70" s="1"/>
    </row>
    <row r="73" spans="1:14" x14ac:dyDescent="0.6">
      <c r="A73" s="65" t="s">
        <v>59</v>
      </c>
      <c r="B73" s="66"/>
      <c r="C73" s="67"/>
      <c r="E73" s="65" t="s">
        <v>63</v>
      </c>
      <c r="F73" s="66"/>
      <c r="G73" s="67"/>
    </row>
    <row r="74" spans="1:14" x14ac:dyDescent="0.6">
      <c r="A74" s="17" t="s">
        <v>18</v>
      </c>
      <c r="B74" s="17" t="s">
        <v>29</v>
      </c>
      <c r="C74" s="17"/>
      <c r="E74" s="17" t="s">
        <v>18</v>
      </c>
      <c r="F74" s="17" t="s">
        <v>29</v>
      </c>
      <c r="G74" s="17"/>
    </row>
    <row r="75" spans="1:14" x14ac:dyDescent="0.6">
      <c r="A75" s="17" t="s">
        <v>25</v>
      </c>
      <c r="B75" s="30">
        <f>SUMIF(E4:E69,A75,L4:L69)</f>
        <v>402</v>
      </c>
      <c r="C75" s="17"/>
      <c r="E75" s="17" t="s">
        <v>25</v>
      </c>
      <c r="F75" s="30">
        <f>SUMIF(E4:E69,E75,M4:M69)</f>
        <v>820</v>
      </c>
      <c r="G75" s="17"/>
    </row>
    <row r="76" spans="1:14" x14ac:dyDescent="0.6">
      <c r="A76" s="17" t="s">
        <v>30</v>
      </c>
      <c r="B76" s="30">
        <f>SUMIF(E4:E69,A76,L4:L69)</f>
        <v>780</v>
      </c>
      <c r="C76" s="17"/>
      <c r="E76" s="17" t="s">
        <v>30</v>
      </c>
      <c r="F76" s="30">
        <f t="shared" ref="F76:F78" si="23">SUMIF(E5:E70,E76,M5:M70)</f>
        <v>1515</v>
      </c>
      <c r="G76" s="17"/>
    </row>
    <row r="77" spans="1:14" x14ac:dyDescent="0.6">
      <c r="A77" s="17" t="s">
        <v>31</v>
      </c>
      <c r="B77" s="30">
        <f>SUMIF(E4:E69,A77,L4:L69)</f>
        <v>922</v>
      </c>
      <c r="C77" s="17"/>
      <c r="E77" s="17" t="s">
        <v>31</v>
      </c>
      <c r="F77" s="30">
        <f t="shared" si="23"/>
        <v>1919</v>
      </c>
      <c r="G77" s="17"/>
    </row>
    <row r="78" spans="1:14" x14ac:dyDescent="0.6">
      <c r="A78" s="17" t="s">
        <v>32</v>
      </c>
      <c r="B78" s="30">
        <f>SUMIF(E4:E69,A78,L4:L69)</f>
        <v>1300</v>
      </c>
      <c r="C78" s="17"/>
      <c r="E78" s="17" t="s">
        <v>32</v>
      </c>
      <c r="F78" s="30">
        <f t="shared" si="23"/>
        <v>2525</v>
      </c>
      <c r="G78" s="17"/>
    </row>
    <row r="79" spans="1:14" x14ac:dyDescent="0.6">
      <c r="A79" s="17" t="s">
        <v>10</v>
      </c>
      <c r="B79" s="30">
        <f>SUM(B75:B78)</f>
        <v>3404</v>
      </c>
      <c r="C79" s="17"/>
      <c r="E79" s="17" t="s">
        <v>10</v>
      </c>
      <c r="F79" s="30">
        <f>SUM(F75:F78)</f>
        <v>6779</v>
      </c>
      <c r="G79" s="17"/>
    </row>
  </sheetData>
  <autoFilter ref="A2:N70" xr:uid="{A8B3F562-C133-4F86-A7AA-347C842B80F7}">
    <filterColumn colId="1" showButton="0"/>
  </autoFilter>
  <mergeCells count="11">
    <mergeCell ref="A73:C73"/>
    <mergeCell ref="A1:N1"/>
    <mergeCell ref="A2:A3"/>
    <mergeCell ref="B2:C2"/>
    <mergeCell ref="D2:D3"/>
    <mergeCell ref="F2:F3"/>
    <mergeCell ref="L2:L3"/>
    <mergeCell ref="N2:N3"/>
    <mergeCell ref="E2:E3"/>
    <mergeCell ref="M2:M3"/>
    <mergeCell ref="E73:G73"/>
  </mergeCells>
  <phoneticPr fontId="5" type="noConversion"/>
  <pageMargins left="0.70866141732283472" right="0.70866141732283472" top="0.74803149606299213" bottom="0.74803149606299213" header="0.31496062992125984" footer="0.31496062992125984"/>
  <pageSetup paperSize="9" scale="76" fitToHeight="8" orientation="landscape" r:id="rId1"/>
  <ignoredErrors>
    <ignoredError sqref="K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4A2BA-9745-4BA1-9773-B9B60224275C}">
  <sheetPr>
    <pageSetUpPr fitToPage="1"/>
  </sheetPr>
  <dimension ref="A1:Q124"/>
  <sheetViews>
    <sheetView view="pageBreakPreview" zoomScaleNormal="70" zoomScaleSheetLayoutView="100" workbookViewId="0">
      <pane xSplit="6" ySplit="3" topLeftCell="G10" activePane="bottomRight" state="frozen"/>
      <selection pane="topRight" activeCell="G1" sqref="G1"/>
      <selection pane="bottomLeft" activeCell="A4" sqref="A4"/>
      <selection pane="bottomRight" sqref="A1:P1"/>
    </sheetView>
  </sheetViews>
  <sheetFormatPr defaultColWidth="8.77734375" defaultRowHeight="19" x14ac:dyDescent="0.6"/>
  <cols>
    <col min="1" max="1" width="8.77734375" style="4"/>
    <col min="2" max="2" width="11" style="4" bestFit="1" customWidth="1"/>
    <col min="3" max="4" width="8.77734375" style="4"/>
    <col min="5" max="5" width="13.77734375" style="4" customWidth="1"/>
    <col min="6" max="6" width="16.21875" style="4" customWidth="1"/>
    <col min="7" max="10" width="12.77734375" style="4" customWidth="1"/>
    <col min="11" max="11" width="14.77734375" style="4" customWidth="1"/>
    <col min="12" max="13" width="20.77734375" style="4" customWidth="1"/>
    <col min="14" max="14" width="9.5546875" style="4" bestFit="1" customWidth="1"/>
    <col min="15" max="15" width="9.5546875" style="4" customWidth="1"/>
    <col min="16" max="16" width="9.77734375" style="4" bestFit="1" customWidth="1"/>
    <col min="17" max="16384" width="8.77734375" style="4"/>
  </cols>
  <sheetData>
    <row r="1" spans="1:16" x14ac:dyDescent="0.6">
      <c r="A1" s="68" t="s">
        <v>34</v>
      </c>
      <c r="B1" s="68"/>
      <c r="C1" s="68"/>
      <c r="D1" s="68"/>
      <c r="E1" s="68"/>
      <c r="F1" s="68"/>
      <c r="G1" s="68"/>
      <c r="H1" s="68"/>
      <c r="I1" s="68"/>
      <c r="J1" s="68"/>
      <c r="K1" s="68"/>
      <c r="L1" s="68"/>
      <c r="M1" s="68"/>
      <c r="N1" s="68"/>
      <c r="O1" s="68"/>
      <c r="P1" s="68"/>
    </row>
    <row r="2" spans="1:16" ht="56.95" x14ac:dyDescent="0.6">
      <c r="A2" s="69" t="s">
        <v>5</v>
      </c>
      <c r="B2" s="69" t="s">
        <v>6</v>
      </c>
      <c r="C2" s="69"/>
      <c r="D2" s="69" t="s">
        <v>0</v>
      </c>
      <c r="E2" s="69" t="s">
        <v>18</v>
      </c>
      <c r="F2" s="70" t="s">
        <v>14</v>
      </c>
      <c r="G2" s="11" t="s">
        <v>21</v>
      </c>
      <c r="H2" s="11" t="s">
        <v>15</v>
      </c>
      <c r="I2" s="11" t="s">
        <v>60</v>
      </c>
      <c r="J2" s="11" t="s">
        <v>9</v>
      </c>
      <c r="K2" s="11" t="s">
        <v>24</v>
      </c>
      <c r="L2" s="11" t="s">
        <v>23</v>
      </c>
      <c r="M2" s="11" t="s">
        <v>50</v>
      </c>
      <c r="N2" s="71" t="s">
        <v>66</v>
      </c>
      <c r="O2" s="39" t="s">
        <v>62</v>
      </c>
      <c r="P2" s="69" t="s">
        <v>1</v>
      </c>
    </row>
    <row r="3" spans="1:16" x14ac:dyDescent="0.6">
      <c r="A3" s="69"/>
      <c r="B3" s="5" t="s">
        <v>7</v>
      </c>
      <c r="C3" s="5" t="s">
        <v>8</v>
      </c>
      <c r="D3" s="69"/>
      <c r="E3" s="69"/>
      <c r="F3" s="69"/>
      <c r="G3" s="18" t="s">
        <v>22</v>
      </c>
      <c r="H3" s="10" t="s">
        <v>11</v>
      </c>
      <c r="I3" s="11" t="s">
        <v>61</v>
      </c>
      <c r="J3" s="10" t="s">
        <v>11</v>
      </c>
      <c r="K3" s="9" t="s">
        <v>16</v>
      </c>
      <c r="L3" s="9" t="s">
        <v>16</v>
      </c>
      <c r="M3" s="9" t="s">
        <v>16</v>
      </c>
      <c r="N3" s="71"/>
      <c r="O3" s="40"/>
      <c r="P3" s="69"/>
    </row>
    <row r="4" spans="1:16" x14ac:dyDescent="0.6">
      <c r="A4" s="1">
        <v>1</v>
      </c>
      <c r="B4" s="14">
        <v>663.9</v>
      </c>
      <c r="C4" s="12"/>
      <c r="D4" s="1" t="s">
        <v>13</v>
      </c>
      <c r="E4" s="1" t="s">
        <v>25</v>
      </c>
      <c r="F4" s="14" t="s">
        <v>2</v>
      </c>
      <c r="G4" s="3">
        <f>ROUND(180/9*4,0)+1</f>
        <v>81</v>
      </c>
      <c r="H4" s="3">
        <f>ROUND(180/9*4,0)+1</f>
        <v>81</v>
      </c>
      <c r="I4" s="3">
        <f>ROUND(180/9*4,0)+1</f>
        <v>81</v>
      </c>
      <c r="J4" s="3">
        <f>ROUND(12*4*2,0)</f>
        <v>96</v>
      </c>
      <c r="K4" s="21">
        <f>ROUND(9/1*3*2,0)+1</f>
        <v>55</v>
      </c>
      <c r="L4" s="3">
        <f>ROUND(30/1*2,0)+1</f>
        <v>61</v>
      </c>
      <c r="M4" s="3">
        <f>ROUND(60/9*2,0)+1</f>
        <v>14</v>
      </c>
      <c r="N4" s="21">
        <f>SUM(G4:H4)+SUM(L4:M4)</f>
        <v>237</v>
      </c>
      <c r="O4" s="21">
        <f>SUM(I4:K4)</f>
        <v>232</v>
      </c>
      <c r="P4" s="7"/>
    </row>
    <row r="5" spans="1:16" x14ac:dyDescent="0.6">
      <c r="A5" s="1">
        <v>2</v>
      </c>
      <c r="B5" s="14">
        <v>672.5</v>
      </c>
      <c r="C5" s="12"/>
      <c r="D5" s="1" t="s">
        <v>13</v>
      </c>
      <c r="E5" s="1" t="s">
        <v>25</v>
      </c>
      <c r="F5" s="14" t="s">
        <v>2</v>
      </c>
      <c r="G5" s="3">
        <f t="shared" ref="G5:I20" si="0">ROUND(180/9*4,0)+1</f>
        <v>81</v>
      </c>
      <c r="H5" s="3">
        <f t="shared" si="0"/>
        <v>81</v>
      </c>
      <c r="I5" s="3">
        <f t="shared" si="0"/>
        <v>81</v>
      </c>
      <c r="J5" s="3">
        <f>ROUND(12*4*2,0)</f>
        <v>96</v>
      </c>
      <c r="K5" s="21">
        <f t="shared" ref="K5:K20" si="1">ROUND(9/1*3*2,0)+1</f>
        <v>55</v>
      </c>
      <c r="L5" s="3">
        <f t="shared" ref="L5:L20" si="2">ROUND(30/1*2,0)+1</f>
        <v>61</v>
      </c>
      <c r="M5" s="3">
        <f t="shared" ref="M5:M6" si="3">ROUND(60/9*2,0)+1</f>
        <v>14</v>
      </c>
      <c r="N5" s="21">
        <f t="shared" ref="N5:N68" si="4">SUM(G5:H5)+SUM(L5:M5)</f>
        <v>237</v>
      </c>
      <c r="O5" s="21">
        <f t="shared" ref="O5:O68" si="5">SUM(I5:K5)</f>
        <v>232</v>
      </c>
      <c r="P5" s="7"/>
    </row>
    <row r="6" spans="1:16" x14ac:dyDescent="0.6">
      <c r="A6" s="1">
        <v>3</v>
      </c>
      <c r="B6" s="14">
        <v>675.08</v>
      </c>
      <c r="C6" s="12"/>
      <c r="D6" s="1" t="s">
        <v>13</v>
      </c>
      <c r="E6" s="1" t="s">
        <v>25</v>
      </c>
      <c r="F6" s="14" t="s">
        <v>2</v>
      </c>
      <c r="G6" s="3">
        <f t="shared" si="0"/>
        <v>81</v>
      </c>
      <c r="H6" s="3">
        <f t="shared" si="0"/>
        <v>81</v>
      </c>
      <c r="I6" s="3">
        <f t="shared" si="0"/>
        <v>81</v>
      </c>
      <c r="J6" s="3">
        <f>ROUND(12*4*2,0)</f>
        <v>96</v>
      </c>
      <c r="K6" s="21">
        <f t="shared" si="1"/>
        <v>55</v>
      </c>
      <c r="L6" s="3">
        <f t="shared" si="2"/>
        <v>61</v>
      </c>
      <c r="M6" s="3">
        <f t="shared" si="3"/>
        <v>14</v>
      </c>
      <c r="N6" s="21">
        <f t="shared" si="4"/>
        <v>237</v>
      </c>
      <c r="O6" s="21">
        <f t="shared" si="5"/>
        <v>232</v>
      </c>
      <c r="P6" s="7"/>
    </row>
    <row r="7" spans="1:16" x14ac:dyDescent="0.6">
      <c r="A7" s="1">
        <v>4</v>
      </c>
      <c r="B7" s="14">
        <v>677.08</v>
      </c>
      <c r="C7" s="12"/>
      <c r="D7" s="1" t="s">
        <v>13</v>
      </c>
      <c r="E7" s="1" t="s">
        <v>25</v>
      </c>
      <c r="F7" s="14" t="s">
        <v>2</v>
      </c>
      <c r="G7" s="3">
        <f t="shared" si="0"/>
        <v>81</v>
      </c>
      <c r="H7" s="3">
        <f t="shared" si="0"/>
        <v>81</v>
      </c>
      <c r="I7" s="3">
        <f t="shared" si="0"/>
        <v>81</v>
      </c>
      <c r="J7" s="3">
        <f t="shared" ref="J7:J10" si="6">ROUND(9*4*2,0)</f>
        <v>72</v>
      </c>
      <c r="K7" s="21">
        <f t="shared" si="1"/>
        <v>55</v>
      </c>
      <c r="L7" s="3">
        <f t="shared" si="2"/>
        <v>61</v>
      </c>
      <c r="M7" s="3"/>
      <c r="N7" s="21">
        <f t="shared" si="4"/>
        <v>223</v>
      </c>
      <c r="O7" s="21">
        <f t="shared" si="5"/>
        <v>208</v>
      </c>
      <c r="P7" s="7"/>
    </row>
    <row r="8" spans="1:16" x14ac:dyDescent="0.6">
      <c r="A8" s="1">
        <v>5</v>
      </c>
      <c r="B8" s="14">
        <v>678.75</v>
      </c>
      <c r="C8" s="12"/>
      <c r="D8" s="1" t="s">
        <v>13</v>
      </c>
      <c r="E8" s="1" t="s">
        <v>25</v>
      </c>
      <c r="F8" s="14" t="s">
        <v>2</v>
      </c>
      <c r="G8" s="3">
        <f t="shared" si="0"/>
        <v>81</v>
      </c>
      <c r="H8" s="3">
        <f t="shared" si="0"/>
        <v>81</v>
      </c>
      <c r="I8" s="3">
        <f t="shared" si="0"/>
        <v>81</v>
      </c>
      <c r="J8" s="3">
        <f>ROUND(12*4*2,0)</f>
        <v>96</v>
      </c>
      <c r="K8" s="21">
        <f t="shared" si="1"/>
        <v>55</v>
      </c>
      <c r="L8" s="3">
        <f t="shared" si="2"/>
        <v>61</v>
      </c>
      <c r="M8" s="3">
        <f t="shared" ref="M8:M9" si="7">ROUND(60/9*2,0)+1</f>
        <v>14</v>
      </c>
      <c r="N8" s="21">
        <f t="shared" si="4"/>
        <v>237</v>
      </c>
      <c r="O8" s="21">
        <f t="shared" si="5"/>
        <v>232</v>
      </c>
      <c r="P8" s="7"/>
    </row>
    <row r="9" spans="1:16" x14ac:dyDescent="0.6">
      <c r="A9" s="1">
        <v>6</v>
      </c>
      <c r="B9" s="14">
        <v>683.85</v>
      </c>
      <c r="C9" s="12"/>
      <c r="D9" s="1" t="s">
        <v>13</v>
      </c>
      <c r="E9" s="1" t="s">
        <v>25</v>
      </c>
      <c r="F9" s="14" t="s">
        <v>2</v>
      </c>
      <c r="G9" s="3">
        <f t="shared" si="0"/>
        <v>81</v>
      </c>
      <c r="H9" s="3">
        <f t="shared" si="0"/>
        <v>81</v>
      </c>
      <c r="I9" s="3">
        <f t="shared" si="0"/>
        <v>81</v>
      </c>
      <c r="J9" s="3">
        <f>ROUND(12*4*2,0)</f>
        <v>96</v>
      </c>
      <c r="K9" s="21">
        <f t="shared" si="1"/>
        <v>55</v>
      </c>
      <c r="L9" s="3">
        <f t="shared" si="2"/>
        <v>61</v>
      </c>
      <c r="M9" s="3">
        <f t="shared" si="7"/>
        <v>14</v>
      </c>
      <c r="N9" s="21">
        <f t="shared" si="4"/>
        <v>237</v>
      </c>
      <c r="O9" s="21">
        <f t="shared" si="5"/>
        <v>232</v>
      </c>
      <c r="P9" s="7"/>
    </row>
    <row r="10" spans="1:16" x14ac:dyDescent="0.6">
      <c r="A10" s="1">
        <v>7</v>
      </c>
      <c r="B10" s="14">
        <v>687.8</v>
      </c>
      <c r="C10" s="12"/>
      <c r="D10" s="1" t="s">
        <v>13</v>
      </c>
      <c r="E10" s="1" t="s">
        <v>25</v>
      </c>
      <c r="F10" s="14" t="s">
        <v>2</v>
      </c>
      <c r="G10" s="3">
        <f t="shared" si="0"/>
        <v>81</v>
      </c>
      <c r="H10" s="3">
        <f t="shared" si="0"/>
        <v>81</v>
      </c>
      <c r="I10" s="3">
        <f t="shared" si="0"/>
        <v>81</v>
      </c>
      <c r="J10" s="3">
        <f t="shared" si="6"/>
        <v>72</v>
      </c>
      <c r="K10" s="21">
        <f t="shared" si="1"/>
        <v>55</v>
      </c>
      <c r="L10" s="3">
        <f t="shared" si="2"/>
        <v>61</v>
      </c>
      <c r="M10" s="3"/>
      <c r="N10" s="21">
        <f t="shared" si="4"/>
        <v>223</v>
      </c>
      <c r="O10" s="21">
        <f t="shared" si="5"/>
        <v>208</v>
      </c>
      <c r="P10" s="7"/>
    </row>
    <row r="11" spans="1:16" x14ac:dyDescent="0.6">
      <c r="A11" s="1">
        <v>8</v>
      </c>
      <c r="B11" s="14">
        <v>694.15</v>
      </c>
      <c r="C11" s="12"/>
      <c r="D11" s="1" t="s">
        <v>13</v>
      </c>
      <c r="E11" s="1" t="s">
        <v>25</v>
      </c>
      <c r="F11" s="14" t="s">
        <v>2</v>
      </c>
      <c r="G11" s="3">
        <f t="shared" si="0"/>
        <v>81</v>
      </c>
      <c r="H11" s="3">
        <f t="shared" si="0"/>
        <v>81</v>
      </c>
      <c r="I11" s="3">
        <f t="shared" si="0"/>
        <v>81</v>
      </c>
      <c r="J11" s="3">
        <f t="shared" ref="J11:J20" si="8">ROUND(12*4*2,0)</f>
        <v>96</v>
      </c>
      <c r="K11" s="21">
        <f t="shared" si="1"/>
        <v>55</v>
      </c>
      <c r="L11" s="3">
        <f t="shared" si="2"/>
        <v>61</v>
      </c>
      <c r="M11" s="3">
        <f t="shared" ref="M11:M20" si="9">ROUND(60/9*2,0)+1</f>
        <v>14</v>
      </c>
      <c r="N11" s="21">
        <f t="shared" si="4"/>
        <v>237</v>
      </c>
      <c r="O11" s="21">
        <f t="shared" si="5"/>
        <v>232</v>
      </c>
      <c r="P11" s="7"/>
    </row>
    <row r="12" spans="1:16" x14ac:dyDescent="0.6">
      <c r="A12" s="1">
        <v>9</v>
      </c>
      <c r="B12" s="14">
        <v>703.2</v>
      </c>
      <c r="C12" s="12"/>
      <c r="D12" s="1" t="s">
        <v>13</v>
      </c>
      <c r="E12" s="1" t="s">
        <v>25</v>
      </c>
      <c r="F12" s="14" t="s">
        <v>2</v>
      </c>
      <c r="G12" s="3">
        <f t="shared" si="0"/>
        <v>81</v>
      </c>
      <c r="H12" s="3">
        <f t="shared" si="0"/>
        <v>81</v>
      </c>
      <c r="I12" s="3">
        <f t="shared" si="0"/>
        <v>81</v>
      </c>
      <c r="J12" s="3">
        <f t="shared" si="8"/>
        <v>96</v>
      </c>
      <c r="K12" s="21">
        <f t="shared" si="1"/>
        <v>55</v>
      </c>
      <c r="L12" s="3">
        <f t="shared" si="2"/>
        <v>61</v>
      </c>
      <c r="M12" s="3">
        <f t="shared" si="9"/>
        <v>14</v>
      </c>
      <c r="N12" s="21">
        <f t="shared" si="4"/>
        <v>237</v>
      </c>
      <c r="O12" s="21">
        <f t="shared" si="5"/>
        <v>232</v>
      </c>
      <c r="P12" s="7"/>
    </row>
    <row r="13" spans="1:16" x14ac:dyDescent="0.6">
      <c r="A13" s="1">
        <v>10</v>
      </c>
      <c r="B13" s="14">
        <v>705.4</v>
      </c>
      <c r="C13" s="12"/>
      <c r="D13" s="1" t="s">
        <v>13</v>
      </c>
      <c r="E13" s="1" t="s">
        <v>25</v>
      </c>
      <c r="F13" s="14" t="s">
        <v>2</v>
      </c>
      <c r="G13" s="3">
        <f t="shared" si="0"/>
        <v>81</v>
      </c>
      <c r="H13" s="3">
        <f t="shared" si="0"/>
        <v>81</v>
      </c>
      <c r="I13" s="3">
        <f t="shared" si="0"/>
        <v>81</v>
      </c>
      <c r="J13" s="3">
        <f t="shared" si="8"/>
        <v>96</v>
      </c>
      <c r="K13" s="21">
        <f t="shared" si="1"/>
        <v>55</v>
      </c>
      <c r="L13" s="3">
        <f t="shared" si="2"/>
        <v>61</v>
      </c>
      <c r="M13" s="3">
        <f t="shared" si="9"/>
        <v>14</v>
      </c>
      <c r="N13" s="21">
        <f t="shared" si="4"/>
        <v>237</v>
      </c>
      <c r="O13" s="21">
        <f t="shared" si="5"/>
        <v>232</v>
      </c>
      <c r="P13" s="7"/>
    </row>
    <row r="14" spans="1:16" x14ac:dyDescent="0.6">
      <c r="A14" s="1">
        <v>11</v>
      </c>
      <c r="B14" s="14">
        <v>708.1</v>
      </c>
      <c r="C14" s="12"/>
      <c r="D14" s="1" t="s">
        <v>13</v>
      </c>
      <c r="E14" s="1" t="s">
        <v>25</v>
      </c>
      <c r="F14" s="14" t="s">
        <v>2</v>
      </c>
      <c r="G14" s="3">
        <f t="shared" si="0"/>
        <v>81</v>
      </c>
      <c r="H14" s="3">
        <f t="shared" si="0"/>
        <v>81</v>
      </c>
      <c r="I14" s="3">
        <f t="shared" si="0"/>
        <v>81</v>
      </c>
      <c r="J14" s="3">
        <f t="shared" si="8"/>
        <v>96</v>
      </c>
      <c r="K14" s="21">
        <f t="shared" si="1"/>
        <v>55</v>
      </c>
      <c r="L14" s="3">
        <f t="shared" si="2"/>
        <v>61</v>
      </c>
      <c r="M14" s="3">
        <f t="shared" si="9"/>
        <v>14</v>
      </c>
      <c r="N14" s="21">
        <f t="shared" si="4"/>
        <v>237</v>
      </c>
      <c r="O14" s="21">
        <f t="shared" si="5"/>
        <v>232</v>
      </c>
      <c r="P14" s="7"/>
    </row>
    <row r="15" spans="1:16" x14ac:dyDescent="0.6">
      <c r="A15" s="1">
        <v>12</v>
      </c>
      <c r="B15" s="14">
        <v>709.96</v>
      </c>
      <c r="C15" s="12"/>
      <c r="D15" s="1" t="s">
        <v>13</v>
      </c>
      <c r="E15" s="1" t="s">
        <v>25</v>
      </c>
      <c r="F15" s="14" t="s">
        <v>2</v>
      </c>
      <c r="G15" s="3">
        <f t="shared" si="0"/>
        <v>81</v>
      </c>
      <c r="H15" s="3">
        <f t="shared" si="0"/>
        <v>81</v>
      </c>
      <c r="I15" s="3">
        <f t="shared" si="0"/>
        <v>81</v>
      </c>
      <c r="J15" s="3">
        <f t="shared" si="8"/>
        <v>96</v>
      </c>
      <c r="K15" s="21">
        <f t="shared" si="1"/>
        <v>55</v>
      </c>
      <c r="L15" s="3">
        <f t="shared" si="2"/>
        <v>61</v>
      </c>
      <c r="M15" s="3">
        <f t="shared" si="9"/>
        <v>14</v>
      </c>
      <c r="N15" s="21">
        <f t="shared" si="4"/>
        <v>237</v>
      </c>
      <c r="O15" s="21">
        <f t="shared" si="5"/>
        <v>232</v>
      </c>
      <c r="P15" s="7"/>
    </row>
    <row r="16" spans="1:16" x14ac:dyDescent="0.6">
      <c r="A16" s="1">
        <v>13</v>
      </c>
      <c r="B16" s="14">
        <v>711.7</v>
      </c>
      <c r="C16" s="12"/>
      <c r="D16" s="1" t="s">
        <v>13</v>
      </c>
      <c r="E16" s="1" t="s">
        <v>25</v>
      </c>
      <c r="F16" s="14" t="s">
        <v>2</v>
      </c>
      <c r="G16" s="3">
        <f t="shared" si="0"/>
        <v>81</v>
      </c>
      <c r="H16" s="3">
        <f t="shared" si="0"/>
        <v>81</v>
      </c>
      <c r="I16" s="3">
        <f t="shared" si="0"/>
        <v>81</v>
      </c>
      <c r="J16" s="3">
        <f t="shared" si="8"/>
        <v>96</v>
      </c>
      <c r="K16" s="21">
        <f t="shared" si="1"/>
        <v>55</v>
      </c>
      <c r="L16" s="3">
        <f t="shared" si="2"/>
        <v>61</v>
      </c>
      <c r="M16" s="3">
        <f t="shared" si="9"/>
        <v>14</v>
      </c>
      <c r="N16" s="21">
        <f t="shared" si="4"/>
        <v>237</v>
      </c>
      <c r="O16" s="21">
        <f t="shared" si="5"/>
        <v>232</v>
      </c>
      <c r="P16" s="7"/>
    </row>
    <row r="17" spans="1:17" x14ac:dyDescent="0.6">
      <c r="A17" s="1">
        <v>14</v>
      </c>
      <c r="B17" s="14">
        <v>713</v>
      </c>
      <c r="C17" s="12"/>
      <c r="D17" s="1" t="s">
        <v>13</v>
      </c>
      <c r="E17" s="1" t="s">
        <v>25</v>
      </c>
      <c r="F17" s="14" t="s">
        <v>2</v>
      </c>
      <c r="G17" s="3">
        <f t="shared" si="0"/>
        <v>81</v>
      </c>
      <c r="H17" s="3">
        <f t="shared" si="0"/>
        <v>81</v>
      </c>
      <c r="I17" s="3">
        <f t="shared" si="0"/>
        <v>81</v>
      </c>
      <c r="J17" s="3">
        <f t="shared" si="8"/>
        <v>96</v>
      </c>
      <c r="K17" s="21">
        <f t="shared" si="1"/>
        <v>55</v>
      </c>
      <c r="L17" s="3">
        <f t="shared" si="2"/>
        <v>61</v>
      </c>
      <c r="M17" s="3">
        <f t="shared" si="9"/>
        <v>14</v>
      </c>
      <c r="N17" s="21">
        <f t="shared" si="4"/>
        <v>237</v>
      </c>
      <c r="O17" s="21">
        <f t="shared" si="5"/>
        <v>232</v>
      </c>
      <c r="P17" s="7"/>
    </row>
    <row r="18" spans="1:17" x14ac:dyDescent="0.6">
      <c r="A18" s="1">
        <v>15</v>
      </c>
      <c r="B18" s="14">
        <v>713.35</v>
      </c>
      <c r="C18" s="12"/>
      <c r="D18" s="1" t="s">
        <v>13</v>
      </c>
      <c r="E18" s="1" t="s">
        <v>25</v>
      </c>
      <c r="F18" s="14" t="s">
        <v>2</v>
      </c>
      <c r="G18" s="3">
        <f t="shared" si="0"/>
        <v>81</v>
      </c>
      <c r="H18" s="3">
        <f t="shared" si="0"/>
        <v>81</v>
      </c>
      <c r="I18" s="3">
        <f t="shared" si="0"/>
        <v>81</v>
      </c>
      <c r="J18" s="3">
        <f t="shared" si="8"/>
        <v>96</v>
      </c>
      <c r="K18" s="21">
        <f t="shared" si="1"/>
        <v>55</v>
      </c>
      <c r="L18" s="3">
        <f t="shared" si="2"/>
        <v>61</v>
      </c>
      <c r="M18" s="3">
        <f t="shared" si="9"/>
        <v>14</v>
      </c>
      <c r="N18" s="21">
        <f t="shared" si="4"/>
        <v>237</v>
      </c>
      <c r="O18" s="21">
        <f t="shared" si="5"/>
        <v>232</v>
      </c>
      <c r="P18" s="7"/>
    </row>
    <row r="19" spans="1:17" x14ac:dyDescent="0.6">
      <c r="A19" s="1">
        <v>16</v>
      </c>
      <c r="B19" s="14">
        <v>717.2</v>
      </c>
      <c r="C19" s="12"/>
      <c r="D19" s="1" t="s">
        <v>13</v>
      </c>
      <c r="E19" s="1" t="s">
        <v>25</v>
      </c>
      <c r="F19" s="14" t="s">
        <v>2</v>
      </c>
      <c r="G19" s="3">
        <f t="shared" si="0"/>
        <v>81</v>
      </c>
      <c r="H19" s="3">
        <f t="shared" si="0"/>
        <v>81</v>
      </c>
      <c r="I19" s="3">
        <f t="shared" si="0"/>
        <v>81</v>
      </c>
      <c r="J19" s="3">
        <f t="shared" si="8"/>
        <v>96</v>
      </c>
      <c r="K19" s="21">
        <f t="shared" si="1"/>
        <v>55</v>
      </c>
      <c r="L19" s="3">
        <f t="shared" si="2"/>
        <v>61</v>
      </c>
      <c r="M19" s="3">
        <f t="shared" si="9"/>
        <v>14</v>
      </c>
      <c r="N19" s="21">
        <f t="shared" si="4"/>
        <v>237</v>
      </c>
      <c r="O19" s="21">
        <f t="shared" si="5"/>
        <v>232</v>
      </c>
      <c r="P19" s="7"/>
    </row>
    <row r="20" spans="1:17" x14ac:dyDescent="0.6">
      <c r="A20" s="1">
        <v>17</v>
      </c>
      <c r="B20" s="14">
        <v>722.55</v>
      </c>
      <c r="C20" s="12"/>
      <c r="D20" s="1" t="s">
        <v>13</v>
      </c>
      <c r="E20" s="1" t="s">
        <v>25</v>
      </c>
      <c r="F20" s="14" t="s">
        <v>2</v>
      </c>
      <c r="G20" s="3">
        <f t="shared" si="0"/>
        <v>81</v>
      </c>
      <c r="H20" s="3">
        <f t="shared" si="0"/>
        <v>81</v>
      </c>
      <c r="I20" s="3">
        <f t="shared" si="0"/>
        <v>81</v>
      </c>
      <c r="J20" s="3">
        <f t="shared" si="8"/>
        <v>96</v>
      </c>
      <c r="K20" s="21">
        <f t="shared" si="1"/>
        <v>55</v>
      </c>
      <c r="L20" s="3">
        <f t="shared" si="2"/>
        <v>61</v>
      </c>
      <c r="M20" s="3">
        <f t="shared" si="9"/>
        <v>14</v>
      </c>
      <c r="N20" s="21">
        <f t="shared" si="4"/>
        <v>237</v>
      </c>
      <c r="O20" s="21">
        <f t="shared" si="5"/>
        <v>232</v>
      </c>
      <c r="P20" s="7"/>
    </row>
    <row r="21" spans="1:17" ht="28.5" customHeight="1" x14ac:dyDescent="0.6">
      <c r="A21" s="1">
        <v>18</v>
      </c>
      <c r="B21" s="12">
        <v>725.18499999999995</v>
      </c>
      <c r="C21" s="12"/>
      <c r="D21" s="1" t="s">
        <v>13</v>
      </c>
      <c r="E21" s="1" t="s">
        <v>30</v>
      </c>
      <c r="F21" s="14" t="s">
        <v>2</v>
      </c>
      <c r="G21" s="3">
        <f>ROUND(180/9*4,0)+1</f>
        <v>81</v>
      </c>
      <c r="H21" s="3">
        <f>ROUND(180/9*4,0)+1</f>
        <v>81</v>
      </c>
      <c r="I21" s="3">
        <f t="shared" ref="I21:I84" si="10">ROUND(180/9*4,0)+1</f>
        <v>81</v>
      </c>
      <c r="J21" s="3">
        <f>ROUND(13*4*2,0)+1</f>
        <v>105</v>
      </c>
      <c r="K21" s="21">
        <f>ROUND(9/1*3*2,0)+1</f>
        <v>55</v>
      </c>
      <c r="L21" s="3">
        <f>ROUND(30/1*2,0)+1</f>
        <v>61</v>
      </c>
      <c r="M21" s="3">
        <f>ROUND(70*2/9,0)+1</f>
        <v>17</v>
      </c>
      <c r="N21" s="21">
        <f t="shared" si="4"/>
        <v>240</v>
      </c>
      <c r="O21" s="21">
        <f t="shared" si="5"/>
        <v>241</v>
      </c>
      <c r="P21" s="7"/>
      <c r="Q21" s="20"/>
    </row>
    <row r="22" spans="1:17" x14ac:dyDescent="0.6">
      <c r="A22" s="1">
        <v>19</v>
      </c>
      <c r="B22" s="12">
        <v>727.38</v>
      </c>
      <c r="C22" s="12"/>
      <c r="D22" s="1" t="s">
        <v>13</v>
      </c>
      <c r="E22" s="1" t="s">
        <v>30</v>
      </c>
      <c r="F22" s="14" t="s">
        <v>2</v>
      </c>
      <c r="G22" s="3">
        <f t="shared" ref="G22:H47" si="11">ROUND(180/9*4,0)+1</f>
        <v>81</v>
      </c>
      <c r="H22" s="3">
        <f t="shared" si="11"/>
        <v>81</v>
      </c>
      <c r="I22" s="3">
        <f t="shared" si="10"/>
        <v>81</v>
      </c>
      <c r="J22" s="3">
        <f>ROUND(13*4*2,0)+1</f>
        <v>105</v>
      </c>
      <c r="K22" s="21">
        <f t="shared" ref="K22:K47" si="12">ROUND(9/1*3*2,0)+1</f>
        <v>55</v>
      </c>
      <c r="L22" s="3">
        <f t="shared" ref="L22:L47" si="13">ROUND(30/1*2,0)+1</f>
        <v>61</v>
      </c>
      <c r="M22" s="3">
        <f>ROUND(70*2/9,0)+1</f>
        <v>17</v>
      </c>
      <c r="N22" s="21">
        <f t="shared" si="4"/>
        <v>240</v>
      </c>
      <c r="O22" s="21">
        <f t="shared" si="5"/>
        <v>241</v>
      </c>
      <c r="P22" s="7"/>
      <c r="Q22" s="20"/>
    </row>
    <row r="23" spans="1:17" x14ac:dyDescent="0.6">
      <c r="A23" s="1">
        <v>20</v>
      </c>
      <c r="B23" s="12">
        <v>728.43</v>
      </c>
      <c r="C23" s="12"/>
      <c r="D23" s="1" t="s">
        <v>13</v>
      </c>
      <c r="E23" s="1" t="s">
        <v>30</v>
      </c>
      <c r="F23" s="14" t="s">
        <v>2</v>
      </c>
      <c r="G23" s="3">
        <f t="shared" si="11"/>
        <v>81</v>
      </c>
      <c r="H23" s="3">
        <f t="shared" si="11"/>
        <v>81</v>
      </c>
      <c r="I23" s="3">
        <f t="shared" si="10"/>
        <v>81</v>
      </c>
      <c r="J23" s="3">
        <f t="shared" ref="J23:J47" si="14">ROUND(9*4*2,0)+1</f>
        <v>73</v>
      </c>
      <c r="K23" s="21">
        <f t="shared" si="12"/>
        <v>55</v>
      </c>
      <c r="L23" s="3">
        <f t="shared" si="13"/>
        <v>61</v>
      </c>
      <c r="M23" s="3"/>
      <c r="N23" s="21">
        <f t="shared" si="4"/>
        <v>223</v>
      </c>
      <c r="O23" s="21">
        <f t="shared" si="5"/>
        <v>209</v>
      </c>
      <c r="P23" s="7"/>
      <c r="Q23" s="20"/>
    </row>
    <row r="24" spans="1:17" x14ac:dyDescent="0.6">
      <c r="A24" s="1">
        <v>21</v>
      </c>
      <c r="B24" s="12">
        <v>730.92</v>
      </c>
      <c r="C24" s="12"/>
      <c r="D24" s="1" t="s">
        <v>13</v>
      </c>
      <c r="E24" s="1" t="s">
        <v>30</v>
      </c>
      <c r="F24" s="14" t="s">
        <v>2</v>
      </c>
      <c r="G24" s="3">
        <f t="shared" si="11"/>
        <v>81</v>
      </c>
      <c r="H24" s="3">
        <f t="shared" si="11"/>
        <v>81</v>
      </c>
      <c r="I24" s="3">
        <f t="shared" si="10"/>
        <v>81</v>
      </c>
      <c r="J24" s="3">
        <f t="shared" ref="J24:J25" si="15">ROUND(13*4*2,0)+1</f>
        <v>105</v>
      </c>
      <c r="K24" s="21">
        <f t="shared" si="12"/>
        <v>55</v>
      </c>
      <c r="L24" s="3">
        <f t="shared" si="13"/>
        <v>61</v>
      </c>
      <c r="M24" s="3">
        <f t="shared" ref="M24:M25" si="16">ROUND(70*2/9,0)+1</f>
        <v>17</v>
      </c>
      <c r="N24" s="21">
        <f t="shared" si="4"/>
        <v>240</v>
      </c>
      <c r="O24" s="21">
        <f t="shared" si="5"/>
        <v>241</v>
      </c>
      <c r="P24" s="7"/>
      <c r="Q24" s="20"/>
    </row>
    <row r="25" spans="1:17" x14ac:dyDescent="0.6">
      <c r="A25" s="1">
        <v>22</v>
      </c>
      <c r="B25" s="12">
        <v>731.94</v>
      </c>
      <c r="C25" s="12"/>
      <c r="D25" s="1" t="s">
        <v>13</v>
      </c>
      <c r="E25" s="1" t="s">
        <v>30</v>
      </c>
      <c r="F25" s="14" t="s">
        <v>2</v>
      </c>
      <c r="G25" s="3">
        <f t="shared" si="11"/>
        <v>81</v>
      </c>
      <c r="H25" s="3">
        <f t="shared" si="11"/>
        <v>81</v>
      </c>
      <c r="I25" s="3">
        <f t="shared" si="10"/>
        <v>81</v>
      </c>
      <c r="J25" s="3">
        <f t="shared" si="15"/>
        <v>105</v>
      </c>
      <c r="K25" s="21">
        <f t="shared" si="12"/>
        <v>55</v>
      </c>
      <c r="L25" s="3">
        <f t="shared" si="13"/>
        <v>61</v>
      </c>
      <c r="M25" s="3">
        <f t="shared" si="16"/>
        <v>17</v>
      </c>
      <c r="N25" s="21">
        <f t="shared" si="4"/>
        <v>240</v>
      </c>
      <c r="O25" s="21">
        <f t="shared" si="5"/>
        <v>241</v>
      </c>
      <c r="P25" s="7"/>
      <c r="Q25" s="20"/>
    </row>
    <row r="26" spans="1:17" x14ac:dyDescent="0.6">
      <c r="A26" s="1">
        <v>23</v>
      </c>
      <c r="B26" s="12">
        <v>734.12</v>
      </c>
      <c r="C26" s="12"/>
      <c r="D26" s="1" t="s">
        <v>13</v>
      </c>
      <c r="E26" s="1" t="s">
        <v>30</v>
      </c>
      <c r="F26" s="14" t="s">
        <v>2</v>
      </c>
      <c r="G26" s="3">
        <f t="shared" si="11"/>
        <v>81</v>
      </c>
      <c r="H26" s="3">
        <f t="shared" si="11"/>
        <v>81</v>
      </c>
      <c r="I26" s="3">
        <f t="shared" si="10"/>
        <v>81</v>
      </c>
      <c r="J26" s="3">
        <f t="shared" si="14"/>
        <v>73</v>
      </c>
      <c r="K26" s="21">
        <f t="shared" si="12"/>
        <v>55</v>
      </c>
      <c r="L26" s="3">
        <f t="shared" si="13"/>
        <v>61</v>
      </c>
      <c r="M26" s="3">
        <f>ROUND(70/9,0)+1</f>
        <v>9</v>
      </c>
      <c r="N26" s="21">
        <f t="shared" si="4"/>
        <v>232</v>
      </c>
      <c r="O26" s="21">
        <f t="shared" si="5"/>
        <v>209</v>
      </c>
      <c r="P26" s="7"/>
      <c r="Q26" s="20"/>
    </row>
    <row r="27" spans="1:17" x14ac:dyDescent="0.6">
      <c r="A27" s="1">
        <v>24</v>
      </c>
      <c r="B27" s="12">
        <v>735.92</v>
      </c>
      <c r="C27" s="12"/>
      <c r="D27" s="1" t="s">
        <v>13</v>
      </c>
      <c r="E27" s="1" t="s">
        <v>30</v>
      </c>
      <c r="F27" s="14" t="s">
        <v>2</v>
      </c>
      <c r="G27" s="3">
        <f t="shared" si="11"/>
        <v>81</v>
      </c>
      <c r="H27" s="3">
        <f t="shared" si="11"/>
        <v>81</v>
      </c>
      <c r="I27" s="3">
        <f t="shared" si="10"/>
        <v>81</v>
      </c>
      <c r="J27" s="3">
        <f t="shared" si="14"/>
        <v>73</v>
      </c>
      <c r="K27" s="21">
        <f t="shared" si="12"/>
        <v>55</v>
      </c>
      <c r="L27" s="3">
        <f t="shared" si="13"/>
        <v>61</v>
      </c>
      <c r="M27" s="3">
        <f>ROUND(70/9,0)+1</f>
        <v>9</v>
      </c>
      <c r="N27" s="21">
        <f t="shared" si="4"/>
        <v>232</v>
      </c>
      <c r="O27" s="21">
        <f t="shared" si="5"/>
        <v>209</v>
      </c>
      <c r="P27" s="7"/>
      <c r="Q27" s="20"/>
    </row>
    <row r="28" spans="1:17" x14ac:dyDescent="0.6">
      <c r="A28" s="1">
        <v>25</v>
      </c>
      <c r="B28" s="12">
        <v>737.03</v>
      </c>
      <c r="C28" s="12"/>
      <c r="D28" s="1" t="s">
        <v>13</v>
      </c>
      <c r="E28" s="1" t="s">
        <v>30</v>
      </c>
      <c r="F28" s="14" t="s">
        <v>2</v>
      </c>
      <c r="G28" s="3">
        <f t="shared" si="11"/>
        <v>81</v>
      </c>
      <c r="H28" s="3">
        <f t="shared" si="11"/>
        <v>81</v>
      </c>
      <c r="I28" s="3">
        <f t="shared" si="10"/>
        <v>81</v>
      </c>
      <c r="J28" s="3">
        <f>ROUND(13*4*2,0)+1</f>
        <v>105</v>
      </c>
      <c r="K28" s="21">
        <f t="shared" si="12"/>
        <v>55</v>
      </c>
      <c r="L28" s="3">
        <f t="shared" si="13"/>
        <v>61</v>
      </c>
      <c r="M28" s="3">
        <f>ROUND(70*2/9,0)+1</f>
        <v>17</v>
      </c>
      <c r="N28" s="21">
        <f t="shared" si="4"/>
        <v>240</v>
      </c>
      <c r="O28" s="21">
        <f t="shared" si="5"/>
        <v>241</v>
      </c>
      <c r="P28" s="7"/>
      <c r="Q28" s="20"/>
    </row>
    <row r="29" spans="1:17" x14ac:dyDescent="0.6">
      <c r="A29" s="1">
        <v>26</v>
      </c>
      <c r="B29" s="12">
        <v>740.99</v>
      </c>
      <c r="C29" s="12"/>
      <c r="D29" s="1" t="s">
        <v>13</v>
      </c>
      <c r="E29" s="1" t="s">
        <v>30</v>
      </c>
      <c r="F29" s="14" t="s">
        <v>2</v>
      </c>
      <c r="G29" s="3">
        <f t="shared" si="11"/>
        <v>81</v>
      </c>
      <c r="H29" s="3">
        <f t="shared" si="11"/>
        <v>81</v>
      </c>
      <c r="I29" s="3">
        <f t="shared" si="10"/>
        <v>81</v>
      </c>
      <c r="J29" s="3">
        <f t="shared" si="14"/>
        <v>73</v>
      </c>
      <c r="K29" s="21">
        <f t="shared" si="12"/>
        <v>55</v>
      </c>
      <c r="L29" s="3">
        <f t="shared" si="13"/>
        <v>61</v>
      </c>
      <c r="M29" s="3">
        <f t="shared" ref="M29:M30" si="17">ROUND(70/9,0)+1</f>
        <v>9</v>
      </c>
      <c r="N29" s="21">
        <f t="shared" si="4"/>
        <v>232</v>
      </c>
      <c r="O29" s="21">
        <f t="shared" si="5"/>
        <v>209</v>
      </c>
      <c r="P29" s="7"/>
      <c r="Q29" s="20"/>
    </row>
    <row r="30" spans="1:17" x14ac:dyDescent="0.6">
      <c r="A30" s="1">
        <v>27</v>
      </c>
      <c r="B30" s="12">
        <v>743.03</v>
      </c>
      <c r="C30" s="12"/>
      <c r="D30" s="1" t="s">
        <v>13</v>
      </c>
      <c r="E30" s="1" t="s">
        <v>30</v>
      </c>
      <c r="F30" s="14" t="s">
        <v>2</v>
      </c>
      <c r="G30" s="3">
        <f t="shared" si="11"/>
        <v>81</v>
      </c>
      <c r="H30" s="3">
        <f t="shared" si="11"/>
        <v>81</v>
      </c>
      <c r="I30" s="3">
        <f t="shared" si="10"/>
        <v>81</v>
      </c>
      <c r="J30" s="3">
        <f t="shared" si="14"/>
        <v>73</v>
      </c>
      <c r="K30" s="21">
        <f t="shared" si="12"/>
        <v>55</v>
      </c>
      <c r="L30" s="3">
        <f t="shared" si="13"/>
        <v>61</v>
      </c>
      <c r="M30" s="3">
        <f t="shared" si="17"/>
        <v>9</v>
      </c>
      <c r="N30" s="21">
        <f t="shared" si="4"/>
        <v>232</v>
      </c>
      <c r="O30" s="21">
        <f t="shared" si="5"/>
        <v>209</v>
      </c>
      <c r="P30" s="7"/>
      <c r="Q30" s="20"/>
    </row>
    <row r="31" spans="1:17" x14ac:dyDescent="0.6">
      <c r="A31" s="1">
        <v>28</v>
      </c>
      <c r="B31" s="12">
        <v>744.44</v>
      </c>
      <c r="C31" s="12"/>
      <c r="D31" s="1" t="s">
        <v>13</v>
      </c>
      <c r="E31" s="1" t="s">
        <v>30</v>
      </c>
      <c r="F31" s="14" t="s">
        <v>2</v>
      </c>
      <c r="G31" s="3">
        <f t="shared" si="11"/>
        <v>81</v>
      </c>
      <c r="H31" s="3">
        <f t="shared" si="11"/>
        <v>81</v>
      </c>
      <c r="I31" s="3">
        <f t="shared" si="10"/>
        <v>81</v>
      </c>
      <c r="J31" s="3">
        <f t="shared" ref="J31:J32" si="18">ROUND(13*4*2,0)+1</f>
        <v>105</v>
      </c>
      <c r="K31" s="21">
        <f t="shared" si="12"/>
        <v>55</v>
      </c>
      <c r="L31" s="3">
        <f t="shared" si="13"/>
        <v>61</v>
      </c>
      <c r="M31" s="3">
        <f t="shared" ref="M31:M32" si="19">ROUND(70*2/9,0)+1</f>
        <v>17</v>
      </c>
      <c r="N31" s="21">
        <f t="shared" si="4"/>
        <v>240</v>
      </c>
      <c r="O31" s="21">
        <f t="shared" si="5"/>
        <v>241</v>
      </c>
      <c r="P31" s="7"/>
      <c r="Q31" s="20"/>
    </row>
    <row r="32" spans="1:17" x14ac:dyDescent="0.6">
      <c r="A32" s="1">
        <v>29</v>
      </c>
      <c r="B32" s="12">
        <v>748.92</v>
      </c>
      <c r="C32" s="12"/>
      <c r="D32" s="1" t="s">
        <v>13</v>
      </c>
      <c r="E32" s="1" t="s">
        <v>30</v>
      </c>
      <c r="F32" s="14" t="s">
        <v>2</v>
      </c>
      <c r="G32" s="3">
        <f t="shared" si="11"/>
        <v>81</v>
      </c>
      <c r="H32" s="3">
        <f t="shared" si="11"/>
        <v>81</v>
      </c>
      <c r="I32" s="3">
        <f t="shared" si="10"/>
        <v>81</v>
      </c>
      <c r="J32" s="3">
        <f t="shared" si="18"/>
        <v>105</v>
      </c>
      <c r="K32" s="21">
        <f t="shared" si="12"/>
        <v>55</v>
      </c>
      <c r="L32" s="3">
        <f t="shared" si="13"/>
        <v>61</v>
      </c>
      <c r="M32" s="3">
        <f t="shared" si="19"/>
        <v>17</v>
      </c>
      <c r="N32" s="21">
        <f t="shared" si="4"/>
        <v>240</v>
      </c>
      <c r="O32" s="21">
        <f t="shared" si="5"/>
        <v>241</v>
      </c>
      <c r="P32" s="7"/>
      <c r="Q32" s="20"/>
    </row>
    <row r="33" spans="1:17" x14ac:dyDescent="0.6">
      <c r="A33" s="1">
        <v>30</v>
      </c>
      <c r="B33" s="12">
        <v>751.73</v>
      </c>
      <c r="C33" s="12"/>
      <c r="D33" s="1" t="s">
        <v>13</v>
      </c>
      <c r="E33" s="1" t="s">
        <v>30</v>
      </c>
      <c r="F33" s="14" t="s">
        <v>2</v>
      </c>
      <c r="G33" s="3">
        <f t="shared" si="11"/>
        <v>81</v>
      </c>
      <c r="H33" s="3">
        <f t="shared" si="11"/>
        <v>81</v>
      </c>
      <c r="I33" s="3">
        <f t="shared" si="10"/>
        <v>81</v>
      </c>
      <c r="J33" s="3">
        <f t="shared" si="14"/>
        <v>73</v>
      </c>
      <c r="K33" s="21">
        <f t="shared" si="12"/>
        <v>55</v>
      </c>
      <c r="L33" s="3">
        <f t="shared" si="13"/>
        <v>61</v>
      </c>
      <c r="M33" s="3">
        <f>ROUND(70/9,0)+1</f>
        <v>9</v>
      </c>
      <c r="N33" s="21">
        <f t="shared" si="4"/>
        <v>232</v>
      </c>
      <c r="O33" s="21">
        <f t="shared" si="5"/>
        <v>209</v>
      </c>
      <c r="P33" s="7"/>
      <c r="Q33" s="20"/>
    </row>
    <row r="34" spans="1:17" x14ac:dyDescent="0.6">
      <c r="A34" s="1">
        <v>31</v>
      </c>
      <c r="B34" s="12">
        <v>753.19</v>
      </c>
      <c r="C34" s="12"/>
      <c r="D34" s="1" t="s">
        <v>13</v>
      </c>
      <c r="E34" s="1" t="s">
        <v>30</v>
      </c>
      <c r="F34" s="14" t="s">
        <v>2</v>
      </c>
      <c r="G34" s="3">
        <f t="shared" si="11"/>
        <v>81</v>
      </c>
      <c r="H34" s="3">
        <f t="shared" si="11"/>
        <v>81</v>
      </c>
      <c r="I34" s="3">
        <f t="shared" si="10"/>
        <v>81</v>
      </c>
      <c r="J34" s="3">
        <f t="shared" si="14"/>
        <v>73</v>
      </c>
      <c r="K34" s="21">
        <f t="shared" si="12"/>
        <v>55</v>
      </c>
      <c r="L34" s="3">
        <f t="shared" si="13"/>
        <v>61</v>
      </c>
      <c r="M34" s="3">
        <f>ROUND(70/9,0)+1</f>
        <v>9</v>
      </c>
      <c r="N34" s="21">
        <f t="shared" si="4"/>
        <v>232</v>
      </c>
      <c r="O34" s="21">
        <f t="shared" si="5"/>
        <v>209</v>
      </c>
      <c r="P34" s="7"/>
      <c r="Q34" s="20"/>
    </row>
    <row r="35" spans="1:17" x14ac:dyDescent="0.6">
      <c r="A35" s="1">
        <v>32</v>
      </c>
      <c r="B35" s="12">
        <v>755.27</v>
      </c>
      <c r="C35" s="12"/>
      <c r="D35" s="1" t="s">
        <v>13</v>
      </c>
      <c r="E35" s="1" t="s">
        <v>30</v>
      </c>
      <c r="F35" s="14" t="s">
        <v>2</v>
      </c>
      <c r="G35" s="3">
        <f t="shared" si="11"/>
        <v>81</v>
      </c>
      <c r="H35" s="3">
        <f t="shared" si="11"/>
        <v>81</v>
      </c>
      <c r="I35" s="3">
        <f t="shared" si="10"/>
        <v>81</v>
      </c>
      <c r="J35" s="3">
        <f t="shared" ref="J35:J38" si="20">ROUND(13*4*2,0)+1</f>
        <v>105</v>
      </c>
      <c r="K35" s="21">
        <f t="shared" si="12"/>
        <v>55</v>
      </c>
      <c r="L35" s="3">
        <f t="shared" si="13"/>
        <v>61</v>
      </c>
      <c r="M35" s="3">
        <f t="shared" ref="M35:M38" si="21">ROUND(70*2/9,0)+1</f>
        <v>17</v>
      </c>
      <c r="N35" s="21">
        <f t="shared" si="4"/>
        <v>240</v>
      </c>
      <c r="O35" s="21">
        <f t="shared" si="5"/>
        <v>241</v>
      </c>
      <c r="P35" s="7"/>
      <c r="Q35" s="20"/>
    </row>
    <row r="36" spans="1:17" x14ac:dyDescent="0.6">
      <c r="A36" s="1">
        <v>33</v>
      </c>
      <c r="B36" s="12">
        <v>761.62</v>
      </c>
      <c r="C36" s="12"/>
      <c r="D36" s="1" t="s">
        <v>13</v>
      </c>
      <c r="E36" s="1" t="s">
        <v>30</v>
      </c>
      <c r="F36" s="14" t="s">
        <v>2</v>
      </c>
      <c r="G36" s="3">
        <f t="shared" si="11"/>
        <v>81</v>
      </c>
      <c r="H36" s="3">
        <f t="shared" si="11"/>
        <v>81</v>
      </c>
      <c r="I36" s="3">
        <f t="shared" si="10"/>
        <v>81</v>
      </c>
      <c r="J36" s="3">
        <f t="shared" si="20"/>
        <v>105</v>
      </c>
      <c r="K36" s="21">
        <f t="shared" si="12"/>
        <v>55</v>
      </c>
      <c r="L36" s="3">
        <f t="shared" si="13"/>
        <v>61</v>
      </c>
      <c r="M36" s="3">
        <f t="shared" si="21"/>
        <v>17</v>
      </c>
      <c r="N36" s="21">
        <f t="shared" si="4"/>
        <v>240</v>
      </c>
      <c r="O36" s="21">
        <f t="shared" si="5"/>
        <v>241</v>
      </c>
      <c r="P36" s="7"/>
      <c r="Q36" s="20"/>
    </row>
    <row r="37" spans="1:17" x14ac:dyDescent="0.6">
      <c r="A37" s="1">
        <v>34</v>
      </c>
      <c r="B37" s="12">
        <v>765.94</v>
      </c>
      <c r="C37" s="12"/>
      <c r="D37" s="1" t="s">
        <v>13</v>
      </c>
      <c r="E37" s="1" t="s">
        <v>30</v>
      </c>
      <c r="F37" s="14" t="s">
        <v>2</v>
      </c>
      <c r="G37" s="3">
        <f t="shared" si="11"/>
        <v>81</v>
      </c>
      <c r="H37" s="3">
        <f t="shared" si="11"/>
        <v>81</v>
      </c>
      <c r="I37" s="3">
        <f t="shared" si="10"/>
        <v>81</v>
      </c>
      <c r="J37" s="3">
        <f t="shared" si="20"/>
        <v>105</v>
      </c>
      <c r="K37" s="21">
        <f t="shared" si="12"/>
        <v>55</v>
      </c>
      <c r="L37" s="3">
        <f t="shared" si="13"/>
        <v>61</v>
      </c>
      <c r="M37" s="3">
        <f t="shared" si="21"/>
        <v>17</v>
      </c>
      <c r="N37" s="21">
        <f t="shared" si="4"/>
        <v>240</v>
      </c>
      <c r="O37" s="21">
        <f t="shared" si="5"/>
        <v>241</v>
      </c>
      <c r="P37" s="7"/>
      <c r="Q37" s="20"/>
    </row>
    <row r="38" spans="1:17" x14ac:dyDescent="0.6">
      <c r="A38" s="1">
        <v>35</v>
      </c>
      <c r="B38" s="12">
        <v>768.3</v>
      </c>
      <c r="C38" s="12"/>
      <c r="D38" s="1" t="s">
        <v>13</v>
      </c>
      <c r="E38" s="1" t="s">
        <v>30</v>
      </c>
      <c r="F38" s="14" t="s">
        <v>2</v>
      </c>
      <c r="G38" s="3">
        <f t="shared" si="11"/>
        <v>81</v>
      </c>
      <c r="H38" s="3">
        <f t="shared" si="11"/>
        <v>81</v>
      </c>
      <c r="I38" s="3">
        <f t="shared" si="10"/>
        <v>81</v>
      </c>
      <c r="J38" s="3">
        <f t="shared" si="20"/>
        <v>105</v>
      </c>
      <c r="K38" s="21">
        <f t="shared" si="12"/>
        <v>55</v>
      </c>
      <c r="L38" s="3">
        <f t="shared" si="13"/>
        <v>61</v>
      </c>
      <c r="M38" s="3">
        <f t="shared" si="21"/>
        <v>17</v>
      </c>
      <c r="N38" s="21">
        <f t="shared" si="4"/>
        <v>240</v>
      </c>
      <c r="O38" s="21">
        <f t="shared" si="5"/>
        <v>241</v>
      </c>
      <c r="P38" s="7"/>
      <c r="Q38" s="20"/>
    </row>
    <row r="39" spans="1:17" x14ac:dyDescent="0.6">
      <c r="A39" s="1">
        <v>36</v>
      </c>
      <c r="B39" s="12">
        <v>771.44</v>
      </c>
      <c r="C39" s="12"/>
      <c r="D39" s="1" t="s">
        <v>13</v>
      </c>
      <c r="E39" s="1" t="s">
        <v>30</v>
      </c>
      <c r="F39" s="14" t="s">
        <v>2</v>
      </c>
      <c r="G39" s="3">
        <f t="shared" si="11"/>
        <v>81</v>
      </c>
      <c r="H39" s="3">
        <f t="shared" si="11"/>
        <v>81</v>
      </c>
      <c r="I39" s="3">
        <f t="shared" si="10"/>
        <v>81</v>
      </c>
      <c r="J39" s="3">
        <f t="shared" si="14"/>
        <v>73</v>
      </c>
      <c r="K39" s="21">
        <f t="shared" si="12"/>
        <v>55</v>
      </c>
      <c r="L39" s="3">
        <f t="shared" si="13"/>
        <v>61</v>
      </c>
      <c r="M39" s="3"/>
      <c r="N39" s="21">
        <f t="shared" si="4"/>
        <v>223</v>
      </c>
      <c r="O39" s="21">
        <f t="shared" si="5"/>
        <v>209</v>
      </c>
      <c r="P39" s="7"/>
      <c r="Q39" s="20"/>
    </row>
    <row r="40" spans="1:17" x14ac:dyDescent="0.6">
      <c r="A40" s="1">
        <v>37</v>
      </c>
      <c r="B40" s="12">
        <v>771.83900000000006</v>
      </c>
      <c r="C40" s="12"/>
      <c r="D40" s="1" t="s">
        <v>13</v>
      </c>
      <c r="E40" s="1" t="s">
        <v>30</v>
      </c>
      <c r="F40" s="14" t="s">
        <v>2</v>
      </c>
      <c r="G40" s="3">
        <f t="shared" si="11"/>
        <v>81</v>
      </c>
      <c r="H40" s="3">
        <f t="shared" si="11"/>
        <v>81</v>
      </c>
      <c r="I40" s="3">
        <f t="shared" si="10"/>
        <v>81</v>
      </c>
      <c r="J40" s="3">
        <f t="shared" si="14"/>
        <v>73</v>
      </c>
      <c r="K40" s="21">
        <f t="shared" si="12"/>
        <v>55</v>
      </c>
      <c r="L40" s="3">
        <f t="shared" si="13"/>
        <v>61</v>
      </c>
      <c r="M40" s="3"/>
      <c r="N40" s="21">
        <f t="shared" si="4"/>
        <v>223</v>
      </c>
      <c r="O40" s="21">
        <f t="shared" si="5"/>
        <v>209</v>
      </c>
      <c r="P40" s="7"/>
      <c r="Q40" s="20"/>
    </row>
    <row r="41" spans="1:17" x14ac:dyDescent="0.6">
      <c r="A41" s="1">
        <v>38</v>
      </c>
      <c r="B41" s="12">
        <v>801.09</v>
      </c>
      <c r="C41" s="12"/>
      <c r="D41" s="1" t="s">
        <v>13</v>
      </c>
      <c r="E41" s="1" t="s">
        <v>30</v>
      </c>
      <c r="F41" s="14" t="s">
        <v>2</v>
      </c>
      <c r="G41" s="3">
        <f t="shared" si="11"/>
        <v>81</v>
      </c>
      <c r="H41" s="3">
        <f t="shared" si="11"/>
        <v>81</v>
      </c>
      <c r="I41" s="3">
        <f t="shared" si="10"/>
        <v>81</v>
      </c>
      <c r="J41" s="3">
        <f t="shared" si="14"/>
        <v>73</v>
      </c>
      <c r="K41" s="21">
        <f t="shared" si="12"/>
        <v>55</v>
      </c>
      <c r="L41" s="3">
        <f t="shared" si="13"/>
        <v>61</v>
      </c>
      <c r="M41" s="3"/>
      <c r="N41" s="21">
        <f t="shared" si="4"/>
        <v>223</v>
      </c>
      <c r="O41" s="21">
        <f t="shared" si="5"/>
        <v>209</v>
      </c>
      <c r="P41" s="7"/>
      <c r="Q41" s="20"/>
    </row>
    <row r="42" spans="1:17" x14ac:dyDescent="0.6">
      <c r="A42" s="1">
        <v>39</v>
      </c>
      <c r="B42" s="12">
        <v>803</v>
      </c>
      <c r="C42" s="12"/>
      <c r="D42" s="1" t="s">
        <v>13</v>
      </c>
      <c r="E42" s="1" t="s">
        <v>30</v>
      </c>
      <c r="F42" s="14" t="s">
        <v>2</v>
      </c>
      <c r="G42" s="3">
        <f t="shared" si="11"/>
        <v>81</v>
      </c>
      <c r="H42" s="3">
        <f t="shared" si="11"/>
        <v>81</v>
      </c>
      <c r="I42" s="3">
        <f t="shared" si="10"/>
        <v>81</v>
      </c>
      <c r="J42" s="3">
        <f t="shared" si="14"/>
        <v>73</v>
      </c>
      <c r="K42" s="21">
        <f t="shared" si="12"/>
        <v>55</v>
      </c>
      <c r="L42" s="3">
        <f t="shared" si="13"/>
        <v>61</v>
      </c>
      <c r="M42" s="3">
        <f t="shared" ref="M42:M44" si="22">ROUND(70/9,0)+1</f>
        <v>9</v>
      </c>
      <c r="N42" s="21">
        <f t="shared" si="4"/>
        <v>232</v>
      </c>
      <c r="O42" s="21">
        <f t="shared" si="5"/>
        <v>209</v>
      </c>
      <c r="P42" s="7"/>
      <c r="Q42" s="20"/>
    </row>
    <row r="43" spans="1:17" x14ac:dyDescent="0.6">
      <c r="A43" s="1">
        <v>40</v>
      </c>
      <c r="B43" s="12">
        <v>805.82</v>
      </c>
      <c r="C43" s="12"/>
      <c r="D43" s="1" t="s">
        <v>13</v>
      </c>
      <c r="E43" s="1" t="s">
        <v>30</v>
      </c>
      <c r="F43" s="14" t="s">
        <v>2</v>
      </c>
      <c r="G43" s="3">
        <f t="shared" si="11"/>
        <v>81</v>
      </c>
      <c r="H43" s="3">
        <f t="shared" si="11"/>
        <v>81</v>
      </c>
      <c r="I43" s="3">
        <f t="shared" si="10"/>
        <v>81</v>
      </c>
      <c r="J43" s="3">
        <f t="shared" si="14"/>
        <v>73</v>
      </c>
      <c r="K43" s="21">
        <f t="shared" si="12"/>
        <v>55</v>
      </c>
      <c r="L43" s="3">
        <f t="shared" si="13"/>
        <v>61</v>
      </c>
      <c r="M43" s="3">
        <f t="shared" si="22"/>
        <v>9</v>
      </c>
      <c r="N43" s="21">
        <f t="shared" si="4"/>
        <v>232</v>
      </c>
      <c r="O43" s="21">
        <f t="shared" si="5"/>
        <v>209</v>
      </c>
      <c r="P43" s="7"/>
      <c r="Q43" s="20"/>
    </row>
    <row r="44" spans="1:17" x14ac:dyDescent="0.6">
      <c r="A44" s="1">
        <v>41</v>
      </c>
      <c r="B44" s="12">
        <v>807.62</v>
      </c>
      <c r="C44" s="12"/>
      <c r="D44" s="1" t="s">
        <v>13</v>
      </c>
      <c r="E44" s="1" t="s">
        <v>30</v>
      </c>
      <c r="F44" s="14" t="s">
        <v>2</v>
      </c>
      <c r="G44" s="3">
        <f t="shared" si="11"/>
        <v>81</v>
      </c>
      <c r="H44" s="3">
        <f t="shared" si="11"/>
        <v>81</v>
      </c>
      <c r="I44" s="3">
        <f t="shared" si="10"/>
        <v>81</v>
      </c>
      <c r="J44" s="3">
        <f t="shared" si="14"/>
        <v>73</v>
      </c>
      <c r="K44" s="21">
        <f t="shared" si="12"/>
        <v>55</v>
      </c>
      <c r="L44" s="3">
        <f t="shared" si="13"/>
        <v>61</v>
      </c>
      <c r="M44" s="3">
        <f t="shared" si="22"/>
        <v>9</v>
      </c>
      <c r="N44" s="21">
        <f t="shared" si="4"/>
        <v>232</v>
      </c>
      <c r="O44" s="21">
        <f t="shared" si="5"/>
        <v>209</v>
      </c>
      <c r="P44" s="7"/>
      <c r="Q44" s="20"/>
    </row>
    <row r="45" spans="1:17" x14ac:dyDescent="0.6">
      <c r="A45" s="1">
        <v>42</v>
      </c>
      <c r="B45" s="12">
        <v>808.5</v>
      </c>
      <c r="C45" s="12"/>
      <c r="D45" s="1" t="s">
        <v>13</v>
      </c>
      <c r="E45" s="1" t="s">
        <v>30</v>
      </c>
      <c r="F45" s="14" t="s">
        <v>2</v>
      </c>
      <c r="G45" s="3">
        <f t="shared" si="11"/>
        <v>81</v>
      </c>
      <c r="H45" s="3">
        <f t="shared" si="11"/>
        <v>81</v>
      </c>
      <c r="I45" s="3">
        <f t="shared" si="10"/>
        <v>81</v>
      </c>
      <c r="J45" s="3">
        <f t="shared" ref="J45:J46" si="23">ROUND(13*4*2,0)+1</f>
        <v>105</v>
      </c>
      <c r="K45" s="21">
        <f t="shared" si="12"/>
        <v>55</v>
      </c>
      <c r="L45" s="3">
        <f t="shared" si="13"/>
        <v>61</v>
      </c>
      <c r="M45" s="3">
        <f t="shared" ref="M45:M46" si="24">ROUND(70*2/9,0)+1</f>
        <v>17</v>
      </c>
      <c r="N45" s="21">
        <f t="shared" si="4"/>
        <v>240</v>
      </c>
      <c r="O45" s="21">
        <f t="shared" si="5"/>
        <v>241</v>
      </c>
      <c r="P45" s="7"/>
      <c r="Q45" s="20"/>
    </row>
    <row r="46" spans="1:17" x14ac:dyDescent="0.6">
      <c r="A46" s="1">
        <v>43</v>
      </c>
      <c r="B46" s="12">
        <v>810.65</v>
      </c>
      <c r="C46" s="12"/>
      <c r="D46" s="1" t="s">
        <v>13</v>
      </c>
      <c r="E46" s="1" t="s">
        <v>30</v>
      </c>
      <c r="F46" s="14" t="s">
        <v>2</v>
      </c>
      <c r="G46" s="3">
        <f t="shared" si="11"/>
        <v>81</v>
      </c>
      <c r="H46" s="3">
        <f t="shared" si="11"/>
        <v>81</v>
      </c>
      <c r="I46" s="3">
        <f t="shared" si="10"/>
        <v>81</v>
      </c>
      <c r="J46" s="3">
        <f t="shared" si="23"/>
        <v>105</v>
      </c>
      <c r="K46" s="21">
        <f t="shared" si="12"/>
        <v>55</v>
      </c>
      <c r="L46" s="3">
        <f t="shared" si="13"/>
        <v>61</v>
      </c>
      <c r="M46" s="3">
        <f t="shared" si="24"/>
        <v>17</v>
      </c>
      <c r="N46" s="21">
        <f t="shared" si="4"/>
        <v>240</v>
      </c>
      <c r="O46" s="21">
        <f t="shared" si="5"/>
        <v>241</v>
      </c>
      <c r="P46" s="7"/>
      <c r="Q46" s="20"/>
    </row>
    <row r="47" spans="1:17" x14ac:dyDescent="0.6">
      <c r="A47" s="1">
        <v>44</v>
      </c>
      <c r="B47" s="15">
        <v>811.84</v>
      </c>
      <c r="C47" s="12"/>
      <c r="D47" s="1" t="s">
        <v>13</v>
      </c>
      <c r="E47" s="1" t="s">
        <v>30</v>
      </c>
      <c r="F47" s="14" t="s">
        <v>2</v>
      </c>
      <c r="G47" s="3">
        <f t="shared" si="11"/>
        <v>81</v>
      </c>
      <c r="H47" s="3">
        <f t="shared" si="11"/>
        <v>81</v>
      </c>
      <c r="I47" s="3">
        <f t="shared" si="10"/>
        <v>81</v>
      </c>
      <c r="J47" s="3">
        <f t="shared" si="14"/>
        <v>73</v>
      </c>
      <c r="K47" s="21">
        <f t="shared" si="12"/>
        <v>55</v>
      </c>
      <c r="L47" s="3">
        <f t="shared" si="13"/>
        <v>61</v>
      </c>
      <c r="M47" s="3">
        <f>ROUND(70/9,0)+1</f>
        <v>9</v>
      </c>
      <c r="N47" s="21">
        <f t="shared" si="4"/>
        <v>232</v>
      </c>
      <c r="O47" s="21">
        <f t="shared" si="5"/>
        <v>209</v>
      </c>
      <c r="P47" s="7"/>
      <c r="Q47" s="20"/>
    </row>
    <row r="48" spans="1:17" x14ac:dyDescent="0.6">
      <c r="A48" s="1">
        <v>45</v>
      </c>
      <c r="B48" s="12">
        <v>814.31</v>
      </c>
      <c r="C48" s="12"/>
      <c r="D48" s="1" t="s">
        <v>13</v>
      </c>
      <c r="E48" s="1" t="s">
        <v>31</v>
      </c>
      <c r="F48" s="14" t="s">
        <v>2</v>
      </c>
      <c r="G48" s="3">
        <f>ROUND(180/9*4,0)+1</f>
        <v>81</v>
      </c>
      <c r="H48" s="3">
        <f>ROUND(180/9*4,0)+1</f>
        <v>81</v>
      </c>
      <c r="I48" s="3">
        <f t="shared" si="10"/>
        <v>81</v>
      </c>
      <c r="J48" s="3">
        <f>ROUND(13*4*2,0)+1</f>
        <v>105</v>
      </c>
      <c r="K48" s="21">
        <f>ROUND(9/1*3*2,0)+1</f>
        <v>55</v>
      </c>
      <c r="L48" s="3">
        <f>ROUND(30/1*2,0)+1</f>
        <v>61</v>
      </c>
      <c r="M48" s="3">
        <f t="shared" ref="M48:M49" si="25">ROUND(70*2/9,0)+1</f>
        <v>17</v>
      </c>
      <c r="N48" s="21">
        <f t="shared" si="4"/>
        <v>240</v>
      </c>
      <c r="O48" s="21">
        <f t="shared" si="5"/>
        <v>241</v>
      </c>
      <c r="P48" s="7"/>
    </row>
    <row r="49" spans="1:16" x14ac:dyDescent="0.6">
      <c r="A49" s="1">
        <v>46</v>
      </c>
      <c r="B49" s="12">
        <v>815.35</v>
      </c>
      <c r="C49" s="12"/>
      <c r="D49" s="1" t="s">
        <v>13</v>
      </c>
      <c r="E49" s="1" t="s">
        <v>31</v>
      </c>
      <c r="F49" s="14" t="s">
        <v>2</v>
      </c>
      <c r="G49" s="3">
        <f t="shared" ref="G49:H77" si="26">ROUND(180/9*4,0)+1</f>
        <v>81</v>
      </c>
      <c r="H49" s="3">
        <f t="shared" si="26"/>
        <v>81</v>
      </c>
      <c r="I49" s="3">
        <f t="shared" si="10"/>
        <v>81</v>
      </c>
      <c r="J49" s="3">
        <f>ROUND(13*4*2,0)+1</f>
        <v>105</v>
      </c>
      <c r="K49" s="21">
        <f t="shared" ref="K49:K114" si="27">ROUND(9/1*3*2,0)+1</f>
        <v>55</v>
      </c>
      <c r="L49" s="3">
        <f t="shared" ref="L49:L114" si="28">ROUND(30/1*2,0)+1</f>
        <v>61</v>
      </c>
      <c r="M49" s="3">
        <f t="shared" si="25"/>
        <v>17</v>
      </c>
      <c r="N49" s="21">
        <f t="shared" si="4"/>
        <v>240</v>
      </c>
      <c r="O49" s="21">
        <f t="shared" si="5"/>
        <v>241</v>
      </c>
      <c r="P49" s="7"/>
    </row>
    <row r="50" spans="1:16" x14ac:dyDescent="0.6">
      <c r="A50" s="1">
        <v>47</v>
      </c>
      <c r="B50" s="12">
        <v>818.93</v>
      </c>
      <c r="C50" s="12"/>
      <c r="D50" s="1" t="s">
        <v>13</v>
      </c>
      <c r="E50" s="1" t="s">
        <v>31</v>
      </c>
      <c r="F50" s="14" t="s">
        <v>2</v>
      </c>
      <c r="G50" s="3">
        <f t="shared" si="26"/>
        <v>81</v>
      </c>
      <c r="H50" s="3">
        <f t="shared" si="26"/>
        <v>81</v>
      </c>
      <c r="I50" s="3">
        <f t="shared" si="10"/>
        <v>81</v>
      </c>
      <c r="J50" s="3">
        <f>ROUND(9*4*2,0)+1</f>
        <v>73</v>
      </c>
      <c r="K50" s="21">
        <f t="shared" si="27"/>
        <v>55</v>
      </c>
      <c r="L50" s="3">
        <f t="shared" si="28"/>
        <v>61</v>
      </c>
      <c r="M50" s="3"/>
      <c r="N50" s="21">
        <f t="shared" si="4"/>
        <v>223</v>
      </c>
      <c r="O50" s="21">
        <f t="shared" si="5"/>
        <v>209</v>
      </c>
      <c r="P50" s="7"/>
    </row>
    <row r="51" spans="1:16" x14ac:dyDescent="0.6">
      <c r="A51" s="1">
        <v>48</v>
      </c>
      <c r="B51" s="15">
        <v>819.74</v>
      </c>
      <c r="C51" s="12"/>
      <c r="D51" s="1" t="s">
        <v>13</v>
      </c>
      <c r="E51" s="1" t="s">
        <v>31</v>
      </c>
      <c r="F51" s="14" t="s">
        <v>2</v>
      </c>
      <c r="G51" s="3">
        <f t="shared" si="26"/>
        <v>81</v>
      </c>
      <c r="H51" s="3">
        <f t="shared" si="26"/>
        <v>81</v>
      </c>
      <c r="I51" s="3">
        <f t="shared" si="10"/>
        <v>81</v>
      </c>
      <c r="J51" s="3">
        <f>ROUND(9*4*2,0)+1</f>
        <v>73</v>
      </c>
      <c r="K51" s="21">
        <f t="shared" si="27"/>
        <v>55</v>
      </c>
      <c r="L51" s="3">
        <f t="shared" si="28"/>
        <v>61</v>
      </c>
      <c r="M51" s="3"/>
      <c r="N51" s="21">
        <f t="shared" si="4"/>
        <v>223</v>
      </c>
      <c r="O51" s="21">
        <f t="shared" si="5"/>
        <v>209</v>
      </c>
      <c r="P51" s="7"/>
    </row>
    <row r="52" spans="1:16" x14ac:dyDescent="0.6">
      <c r="A52" s="1">
        <v>49</v>
      </c>
      <c r="B52" s="12">
        <v>820.64</v>
      </c>
      <c r="C52" s="12"/>
      <c r="D52" s="1" t="s">
        <v>13</v>
      </c>
      <c r="E52" s="1" t="s">
        <v>31</v>
      </c>
      <c r="F52" s="14" t="s">
        <v>2</v>
      </c>
      <c r="G52" s="3">
        <f t="shared" si="26"/>
        <v>81</v>
      </c>
      <c r="H52" s="3">
        <f t="shared" si="26"/>
        <v>81</v>
      </c>
      <c r="I52" s="3">
        <f t="shared" si="10"/>
        <v>81</v>
      </c>
      <c r="J52" s="3">
        <f t="shared" ref="J52:J58" si="29">ROUND(13*4*2,0)+1</f>
        <v>105</v>
      </c>
      <c r="K52" s="21">
        <f t="shared" si="27"/>
        <v>55</v>
      </c>
      <c r="L52" s="3">
        <f t="shared" si="28"/>
        <v>61</v>
      </c>
      <c r="M52" s="3">
        <f>ROUND(70*2/9,0)+1</f>
        <v>17</v>
      </c>
      <c r="N52" s="21">
        <f t="shared" si="4"/>
        <v>240</v>
      </c>
      <c r="O52" s="21">
        <f t="shared" si="5"/>
        <v>241</v>
      </c>
      <c r="P52" s="7"/>
    </row>
    <row r="53" spans="1:16" x14ac:dyDescent="0.6">
      <c r="A53" s="1">
        <v>50</v>
      </c>
      <c r="B53" s="12">
        <v>821.9</v>
      </c>
      <c r="C53" s="12"/>
      <c r="D53" s="1" t="s">
        <v>13</v>
      </c>
      <c r="E53" s="1" t="s">
        <v>31</v>
      </c>
      <c r="F53" s="14" t="s">
        <v>2</v>
      </c>
      <c r="G53" s="3">
        <f t="shared" si="26"/>
        <v>81</v>
      </c>
      <c r="H53" s="3">
        <f t="shared" si="26"/>
        <v>81</v>
      </c>
      <c r="I53" s="3">
        <f t="shared" si="10"/>
        <v>81</v>
      </c>
      <c r="J53" s="3">
        <f t="shared" si="29"/>
        <v>105</v>
      </c>
      <c r="K53" s="21">
        <f t="shared" si="27"/>
        <v>55</v>
      </c>
      <c r="L53" s="3">
        <f t="shared" si="28"/>
        <v>61</v>
      </c>
      <c r="M53" s="3">
        <f t="shared" ref="M53:M58" si="30">ROUND(70*2/9,0)+1</f>
        <v>17</v>
      </c>
      <c r="N53" s="21">
        <f t="shared" si="4"/>
        <v>240</v>
      </c>
      <c r="O53" s="21">
        <f t="shared" si="5"/>
        <v>241</v>
      </c>
      <c r="P53" s="7"/>
    </row>
    <row r="54" spans="1:16" x14ac:dyDescent="0.6">
      <c r="A54" s="1">
        <v>51</v>
      </c>
      <c r="B54" s="12">
        <v>823.6</v>
      </c>
      <c r="C54" s="12"/>
      <c r="D54" s="1" t="s">
        <v>13</v>
      </c>
      <c r="E54" s="1" t="s">
        <v>31</v>
      </c>
      <c r="F54" s="14" t="s">
        <v>2</v>
      </c>
      <c r="G54" s="3">
        <f t="shared" si="26"/>
        <v>81</v>
      </c>
      <c r="H54" s="3">
        <f t="shared" si="26"/>
        <v>81</v>
      </c>
      <c r="I54" s="3">
        <f t="shared" si="10"/>
        <v>81</v>
      </c>
      <c r="J54" s="3">
        <f t="shared" si="29"/>
        <v>105</v>
      </c>
      <c r="K54" s="21">
        <f t="shared" si="27"/>
        <v>55</v>
      </c>
      <c r="L54" s="3">
        <f t="shared" si="28"/>
        <v>61</v>
      </c>
      <c r="M54" s="3">
        <f t="shared" si="30"/>
        <v>17</v>
      </c>
      <c r="N54" s="21">
        <f t="shared" si="4"/>
        <v>240</v>
      </c>
      <c r="O54" s="21">
        <f t="shared" si="5"/>
        <v>241</v>
      </c>
      <c r="P54" s="7"/>
    </row>
    <row r="55" spans="1:16" x14ac:dyDescent="0.6">
      <c r="A55" s="1">
        <v>52</v>
      </c>
      <c r="B55" s="12">
        <v>825.26499999999999</v>
      </c>
      <c r="C55" s="12"/>
      <c r="D55" s="1" t="s">
        <v>13</v>
      </c>
      <c r="E55" s="1" t="s">
        <v>31</v>
      </c>
      <c r="F55" s="14" t="s">
        <v>2</v>
      </c>
      <c r="G55" s="3">
        <f t="shared" si="26"/>
        <v>81</v>
      </c>
      <c r="H55" s="3">
        <f t="shared" si="26"/>
        <v>81</v>
      </c>
      <c r="I55" s="3">
        <f t="shared" si="10"/>
        <v>81</v>
      </c>
      <c r="J55" s="3">
        <f t="shared" si="29"/>
        <v>105</v>
      </c>
      <c r="K55" s="21">
        <f t="shared" si="27"/>
        <v>55</v>
      </c>
      <c r="L55" s="3">
        <f t="shared" si="28"/>
        <v>61</v>
      </c>
      <c r="M55" s="3">
        <f t="shared" si="30"/>
        <v>17</v>
      </c>
      <c r="N55" s="21">
        <f t="shared" si="4"/>
        <v>240</v>
      </c>
      <c r="O55" s="21">
        <f t="shared" si="5"/>
        <v>241</v>
      </c>
      <c r="P55" s="7"/>
    </row>
    <row r="56" spans="1:16" x14ac:dyDescent="0.6">
      <c r="A56" s="1">
        <v>53</v>
      </c>
      <c r="B56" s="12">
        <v>831.28800000000001</v>
      </c>
      <c r="C56" s="12"/>
      <c r="D56" s="1" t="s">
        <v>13</v>
      </c>
      <c r="E56" s="1" t="s">
        <v>31</v>
      </c>
      <c r="F56" s="14" t="s">
        <v>2</v>
      </c>
      <c r="G56" s="3">
        <f t="shared" si="26"/>
        <v>81</v>
      </c>
      <c r="H56" s="3">
        <f t="shared" si="26"/>
        <v>81</v>
      </c>
      <c r="I56" s="3">
        <f t="shared" si="10"/>
        <v>81</v>
      </c>
      <c r="J56" s="3">
        <f t="shared" si="29"/>
        <v>105</v>
      </c>
      <c r="K56" s="21">
        <f t="shared" si="27"/>
        <v>55</v>
      </c>
      <c r="L56" s="3">
        <f t="shared" si="28"/>
        <v>61</v>
      </c>
      <c r="M56" s="3">
        <f t="shared" si="30"/>
        <v>17</v>
      </c>
      <c r="N56" s="21">
        <f t="shared" si="4"/>
        <v>240</v>
      </c>
      <c r="O56" s="21">
        <f t="shared" si="5"/>
        <v>241</v>
      </c>
      <c r="P56" s="7"/>
    </row>
    <row r="57" spans="1:16" x14ac:dyDescent="0.6">
      <c r="A57" s="1">
        <v>54</v>
      </c>
      <c r="B57" s="12">
        <v>832.08</v>
      </c>
      <c r="C57" s="12"/>
      <c r="D57" s="1" t="s">
        <v>13</v>
      </c>
      <c r="E57" s="1" t="s">
        <v>31</v>
      </c>
      <c r="F57" s="14" t="s">
        <v>2</v>
      </c>
      <c r="G57" s="3">
        <f t="shared" si="26"/>
        <v>81</v>
      </c>
      <c r="H57" s="3">
        <f t="shared" si="26"/>
        <v>81</v>
      </c>
      <c r="I57" s="3">
        <f t="shared" si="10"/>
        <v>81</v>
      </c>
      <c r="J57" s="3">
        <f t="shared" si="29"/>
        <v>105</v>
      </c>
      <c r="K57" s="21">
        <f t="shared" si="27"/>
        <v>55</v>
      </c>
      <c r="L57" s="3">
        <f t="shared" si="28"/>
        <v>61</v>
      </c>
      <c r="M57" s="3">
        <f t="shared" si="30"/>
        <v>17</v>
      </c>
      <c r="N57" s="21">
        <f t="shared" si="4"/>
        <v>240</v>
      </c>
      <c r="O57" s="21">
        <f t="shared" si="5"/>
        <v>241</v>
      </c>
      <c r="P57" s="7"/>
    </row>
    <row r="58" spans="1:16" x14ac:dyDescent="0.6">
      <c r="A58" s="1">
        <v>55</v>
      </c>
      <c r="B58" s="12">
        <v>835.62400000000002</v>
      </c>
      <c r="C58" s="12"/>
      <c r="D58" s="1" t="s">
        <v>13</v>
      </c>
      <c r="E58" s="1" t="s">
        <v>31</v>
      </c>
      <c r="F58" s="14" t="s">
        <v>2</v>
      </c>
      <c r="G58" s="3">
        <f t="shared" si="26"/>
        <v>81</v>
      </c>
      <c r="H58" s="3">
        <f t="shared" si="26"/>
        <v>81</v>
      </c>
      <c r="I58" s="3">
        <f t="shared" si="10"/>
        <v>81</v>
      </c>
      <c r="J58" s="3">
        <f t="shared" si="29"/>
        <v>105</v>
      </c>
      <c r="K58" s="21">
        <f t="shared" si="27"/>
        <v>55</v>
      </c>
      <c r="L58" s="3">
        <f t="shared" si="28"/>
        <v>61</v>
      </c>
      <c r="M58" s="3">
        <f t="shared" si="30"/>
        <v>17</v>
      </c>
      <c r="N58" s="21">
        <f t="shared" si="4"/>
        <v>240</v>
      </c>
      <c r="O58" s="21">
        <f t="shared" si="5"/>
        <v>241</v>
      </c>
      <c r="P58" s="7"/>
    </row>
    <row r="59" spans="1:16" x14ac:dyDescent="0.6">
      <c r="A59" s="1">
        <v>56</v>
      </c>
      <c r="B59" s="12">
        <v>836.77499999999998</v>
      </c>
      <c r="C59" s="12"/>
      <c r="D59" s="1" t="s">
        <v>13</v>
      </c>
      <c r="E59" s="1" t="s">
        <v>31</v>
      </c>
      <c r="F59" s="14" t="s">
        <v>2</v>
      </c>
      <c r="G59" s="3">
        <f t="shared" si="26"/>
        <v>81</v>
      </c>
      <c r="H59" s="3">
        <f t="shared" si="26"/>
        <v>81</v>
      </c>
      <c r="I59" s="3">
        <f t="shared" si="10"/>
        <v>81</v>
      </c>
      <c r="J59" s="3">
        <f>ROUND(9*4*2,0)+1</f>
        <v>73</v>
      </c>
      <c r="K59" s="21">
        <f t="shared" si="27"/>
        <v>55</v>
      </c>
      <c r="L59" s="3">
        <f t="shared" si="28"/>
        <v>61</v>
      </c>
      <c r="M59" s="3"/>
      <c r="N59" s="21">
        <f t="shared" si="4"/>
        <v>223</v>
      </c>
      <c r="O59" s="21">
        <f t="shared" si="5"/>
        <v>209</v>
      </c>
      <c r="P59" s="7"/>
    </row>
    <row r="60" spans="1:16" x14ac:dyDescent="0.6">
      <c r="A60" s="1">
        <v>57</v>
      </c>
      <c r="B60" s="12">
        <v>838.37</v>
      </c>
      <c r="C60" s="12"/>
      <c r="D60" s="1" t="s">
        <v>13</v>
      </c>
      <c r="E60" s="1" t="s">
        <v>31</v>
      </c>
      <c r="F60" s="14" t="s">
        <v>2</v>
      </c>
      <c r="G60" s="3">
        <f t="shared" si="26"/>
        <v>81</v>
      </c>
      <c r="H60" s="3">
        <f t="shared" si="26"/>
        <v>81</v>
      </c>
      <c r="I60" s="3">
        <f t="shared" si="10"/>
        <v>81</v>
      </c>
      <c r="J60" s="3">
        <f>ROUND(13*4*2,0)+1</f>
        <v>105</v>
      </c>
      <c r="K60" s="21">
        <f t="shared" si="27"/>
        <v>55</v>
      </c>
      <c r="L60" s="3">
        <f t="shared" si="28"/>
        <v>61</v>
      </c>
      <c r="M60" s="3">
        <f>ROUND(70*2/9,0)+1</f>
        <v>17</v>
      </c>
      <c r="N60" s="21">
        <f t="shared" si="4"/>
        <v>240</v>
      </c>
      <c r="O60" s="21">
        <f t="shared" si="5"/>
        <v>241</v>
      </c>
      <c r="P60" s="7"/>
    </row>
    <row r="61" spans="1:16" x14ac:dyDescent="0.6">
      <c r="A61" s="1">
        <v>58</v>
      </c>
      <c r="B61" s="12">
        <v>838.88</v>
      </c>
      <c r="C61" s="12"/>
      <c r="D61" s="1" t="s">
        <v>13</v>
      </c>
      <c r="E61" s="1" t="s">
        <v>31</v>
      </c>
      <c r="F61" s="14" t="s">
        <v>2</v>
      </c>
      <c r="G61" s="3">
        <f t="shared" si="26"/>
        <v>81</v>
      </c>
      <c r="H61" s="3">
        <f t="shared" si="26"/>
        <v>81</v>
      </c>
      <c r="I61" s="3">
        <f t="shared" si="10"/>
        <v>81</v>
      </c>
      <c r="J61" s="3">
        <f>ROUND(9*4*2,0)+1</f>
        <v>73</v>
      </c>
      <c r="K61" s="21">
        <f t="shared" si="27"/>
        <v>55</v>
      </c>
      <c r="L61" s="3">
        <f t="shared" si="28"/>
        <v>61</v>
      </c>
      <c r="M61" s="3"/>
      <c r="N61" s="21">
        <f t="shared" si="4"/>
        <v>223</v>
      </c>
      <c r="O61" s="21">
        <f t="shared" si="5"/>
        <v>209</v>
      </c>
      <c r="P61" s="7"/>
    </row>
    <row r="62" spans="1:16" x14ac:dyDescent="0.6">
      <c r="A62" s="1">
        <v>59</v>
      </c>
      <c r="B62" s="12">
        <v>842.01</v>
      </c>
      <c r="C62" s="12"/>
      <c r="D62" s="1" t="s">
        <v>13</v>
      </c>
      <c r="E62" s="1" t="s">
        <v>31</v>
      </c>
      <c r="F62" s="14" t="s">
        <v>2</v>
      </c>
      <c r="G62" s="3">
        <f t="shared" si="26"/>
        <v>81</v>
      </c>
      <c r="H62" s="3">
        <f t="shared" si="26"/>
        <v>81</v>
      </c>
      <c r="I62" s="3">
        <f t="shared" si="10"/>
        <v>81</v>
      </c>
      <c r="J62" s="3">
        <f t="shared" ref="J62:J65" si="31">ROUND(13*4*2,0)+1</f>
        <v>105</v>
      </c>
      <c r="K62" s="21">
        <f t="shared" si="27"/>
        <v>55</v>
      </c>
      <c r="L62" s="3">
        <f t="shared" si="28"/>
        <v>61</v>
      </c>
      <c r="M62" s="3">
        <f t="shared" ref="M62:M63" si="32">ROUND(70*2/9,0)+1</f>
        <v>17</v>
      </c>
      <c r="N62" s="21">
        <f t="shared" si="4"/>
        <v>240</v>
      </c>
      <c r="O62" s="21">
        <f t="shared" si="5"/>
        <v>241</v>
      </c>
      <c r="P62" s="7"/>
    </row>
    <row r="63" spans="1:16" x14ac:dyDescent="0.6">
      <c r="A63" s="1">
        <v>60</v>
      </c>
      <c r="B63" s="12">
        <v>843.6</v>
      </c>
      <c r="C63" s="12"/>
      <c r="D63" s="1" t="s">
        <v>13</v>
      </c>
      <c r="E63" s="1" t="s">
        <v>31</v>
      </c>
      <c r="F63" s="14" t="s">
        <v>2</v>
      </c>
      <c r="G63" s="3">
        <f t="shared" si="26"/>
        <v>81</v>
      </c>
      <c r="H63" s="3">
        <f t="shared" si="26"/>
        <v>81</v>
      </c>
      <c r="I63" s="3">
        <f t="shared" si="10"/>
        <v>81</v>
      </c>
      <c r="J63" s="3">
        <f t="shared" si="31"/>
        <v>105</v>
      </c>
      <c r="K63" s="21">
        <f t="shared" si="27"/>
        <v>55</v>
      </c>
      <c r="L63" s="3">
        <f t="shared" si="28"/>
        <v>61</v>
      </c>
      <c r="M63" s="3">
        <f t="shared" si="32"/>
        <v>17</v>
      </c>
      <c r="N63" s="21">
        <f t="shared" si="4"/>
        <v>240</v>
      </c>
      <c r="O63" s="21">
        <f t="shared" si="5"/>
        <v>241</v>
      </c>
      <c r="P63" s="7"/>
    </row>
    <row r="64" spans="1:16" x14ac:dyDescent="0.6">
      <c r="A64" s="1">
        <v>61</v>
      </c>
      <c r="B64" s="12">
        <v>845.41</v>
      </c>
      <c r="C64" s="12"/>
      <c r="D64" s="1" t="s">
        <v>13</v>
      </c>
      <c r="E64" s="1" t="s">
        <v>31</v>
      </c>
      <c r="F64" s="14" t="s">
        <v>2</v>
      </c>
      <c r="G64" s="3">
        <f t="shared" si="26"/>
        <v>81</v>
      </c>
      <c r="H64" s="3">
        <f t="shared" si="26"/>
        <v>81</v>
      </c>
      <c r="I64" s="3">
        <f t="shared" si="10"/>
        <v>81</v>
      </c>
      <c r="J64" s="3">
        <f t="shared" si="31"/>
        <v>105</v>
      </c>
      <c r="K64" s="21">
        <f t="shared" si="27"/>
        <v>55</v>
      </c>
      <c r="L64" s="3">
        <f t="shared" si="28"/>
        <v>61</v>
      </c>
      <c r="M64" s="3">
        <f>ROUND(70*2/9,0)+1</f>
        <v>17</v>
      </c>
      <c r="N64" s="21">
        <f t="shared" si="4"/>
        <v>240</v>
      </c>
      <c r="O64" s="21">
        <f t="shared" si="5"/>
        <v>241</v>
      </c>
      <c r="P64" s="7"/>
    </row>
    <row r="65" spans="1:16" x14ac:dyDescent="0.6">
      <c r="A65" s="1">
        <v>62</v>
      </c>
      <c r="B65" s="12">
        <v>846.45</v>
      </c>
      <c r="C65" s="12"/>
      <c r="D65" s="1" t="s">
        <v>13</v>
      </c>
      <c r="E65" s="1" t="s">
        <v>31</v>
      </c>
      <c r="F65" s="14" t="s">
        <v>2</v>
      </c>
      <c r="G65" s="3">
        <f t="shared" si="26"/>
        <v>81</v>
      </c>
      <c r="H65" s="3">
        <f t="shared" si="26"/>
        <v>81</v>
      </c>
      <c r="I65" s="3">
        <f t="shared" si="10"/>
        <v>81</v>
      </c>
      <c r="J65" s="3">
        <f t="shared" si="31"/>
        <v>105</v>
      </c>
      <c r="K65" s="21">
        <f t="shared" si="27"/>
        <v>55</v>
      </c>
      <c r="L65" s="3">
        <f t="shared" si="28"/>
        <v>61</v>
      </c>
      <c r="M65" s="3">
        <f>ROUND(70*2/9,0)+1</f>
        <v>17</v>
      </c>
      <c r="N65" s="21">
        <f t="shared" si="4"/>
        <v>240</v>
      </c>
      <c r="O65" s="21">
        <f t="shared" si="5"/>
        <v>241</v>
      </c>
      <c r="P65" s="7"/>
    </row>
    <row r="66" spans="1:16" x14ac:dyDescent="0.6">
      <c r="A66" s="1">
        <v>63</v>
      </c>
      <c r="B66" s="15">
        <v>847.74</v>
      </c>
      <c r="C66" s="12"/>
      <c r="D66" s="1" t="s">
        <v>13</v>
      </c>
      <c r="E66" s="1" t="s">
        <v>31</v>
      </c>
      <c r="F66" s="14" t="s">
        <v>2</v>
      </c>
      <c r="G66" s="3">
        <f t="shared" si="26"/>
        <v>81</v>
      </c>
      <c r="H66" s="3">
        <f t="shared" si="26"/>
        <v>81</v>
      </c>
      <c r="I66" s="3">
        <f t="shared" si="10"/>
        <v>81</v>
      </c>
      <c r="J66" s="3">
        <f>ROUND(9*4*2,0)+1</f>
        <v>73</v>
      </c>
      <c r="K66" s="21">
        <f t="shared" si="27"/>
        <v>55</v>
      </c>
      <c r="L66" s="3">
        <f t="shared" si="28"/>
        <v>61</v>
      </c>
      <c r="M66" s="3"/>
      <c r="N66" s="21">
        <f t="shared" si="4"/>
        <v>223</v>
      </c>
      <c r="O66" s="21">
        <f t="shared" si="5"/>
        <v>209</v>
      </c>
      <c r="P66" s="7"/>
    </row>
    <row r="67" spans="1:16" x14ac:dyDescent="0.6">
      <c r="A67" s="1">
        <v>64</v>
      </c>
      <c r="B67" s="15">
        <v>848.96400000000006</v>
      </c>
      <c r="C67" s="12"/>
      <c r="D67" s="1" t="s">
        <v>13</v>
      </c>
      <c r="E67" s="1" t="s">
        <v>31</v>
      </c>
      <c r="F67" s="14" t="s">
        <v>2</v>
      </c>
      <c r="G67" s="3">
        <f t="shared" si="26"/>
        <v>81</v>
      </c>
      <c r="H67" s="3">
        <f t="shared" si="26"/>
        <v>81</v>
      </c>
      <c r="I67" s="3">
        <f t="shared" si="10"/>
        <v>81</v>
      </c>
      <c r="J67" s="3">
        <f t="shared" ref="J67:J70" si="33">ROUND(13*4*2,0)+1</f>
        <v>105</v>
      </c>
      <c r="K67" s="21">
        <f t="shared" si="27"/>
        <v>55</v>
      </c>
      <c r="L67" s="3">
        <f t="shared" si="28"/>
        <v>61</v>
      </c>
      <c r="M67" s="3">
        <f t="shared" ref="M67:M70" si="34">ROUND(70*2/9,0)+1</f>
        <v>17</v>
      </c>
      <c r="N67" s="21">
        <f t="shared" si="4"/>
        <v>240</v>
      </c>
      <c r="O67" s="21">
        <f t="shared" si="5"/>
        <v>241</v>
      </c>
      <c r="P67" s="7"/>
    </row>
    <row r="68" spans="1:16" x14ac:dyDescent="0.6">
      <c r="A68" s="1">
        <v>65</v>
      </c>
      <c r="B68" s="15">
        <v>850.8</v>
      </c>
      <c r="C68" s="12"/>
      <c r="D68" s="1" t="s">
        <v>13</v>
      </c>
      <c r="E68" s="1" t="s">
        <v>31</v>
      </c>
      <c r="F68" s="14" t="s">
        <v>2</v>
      </c>
      <c r="G68" s="3">
        <f t="shared" si="26"/>
        <v>81</v>
      </c>
      <c r="H68" s="3">
        <f t="shared" si="26"/>
        <v>81</v>
      </c>
      <c r="I68" s="3">
        <f t="shared" si="10"/>
        <v>81</v>
      </c>
      <c r="J68" s="3">
        <f t="shared" si="33"/>
        <v>105</v>
      </c>
      <c r="K68" s="21">
        <f t="shared" si="27"/>
        <v>55</v>
      </c>
      <c r="L68" s="3">
        <f t="shared" si="28"/>
        <v>61</v>
      </c>
      <c r="M68" s="3">
        <f t="shared" si="34"/>
        <v>17</v>
      </c>
      <c r="N68" s="21">
        <f t="shared" si="4"/>
        <v>240</v>
      </c>
      <c r="O68" s="21">
        <f t="shared" si="5"/>
        <v>241</v>
      </c>
      <c r="P68" s="7"/>
    </row>
    <row r="69" spans="1:16" x14ac:dyDescent="0.6">
      <c r="A69" s="1">
        <v>66</v>
      </c>
      <c r="B69" s="15">
        <v>853</v>
      </c>
      <c r="C69" s="12"/>
      <c r="D69" s="1" t="s">
        <v>13</v>
      </c>
      <c r="E69" s="1" t="s">
        <v>31</v>
      </c>
      <c r="F69" s="14" t="s">
        <v>2</v>
      </c>
      <c r="G69" s="3">
        <f t="shared" si="26"/>
        <v>81</v>
      </c>
      <c r="H69" s="3">
        <f t="shared" si="26"/>
        <v>81</v>
      </c>
      <c r="I69" s="3">
        <f t="shared" si="10"/>
        <v>81</v>
      </c>
      <c r="J69" s="3">
        <f t="shared" si="33"/>
        <v>105</v>
      </c>
      <c r="K69" s="21">
        <f t="shared" si="27"/>
        <v>55</v>
      </c>
      <c r="L69" s="3">
        <f t="shared" si="28"/>
        <v>61</v>
      </c>
      <c r="M69" s="3">
        <f t="shared" si="34"/>
        <v>17</v>
      </c>
      <c r="N69" s="21">
        <f t="shared" ref="N69:N114" si="35">SUM(G69:H69)+SUM(L69:M69)</f>
        <v>240</v>
      </c>
      <c r="O69" s="21">
        <f t="shared" ref="O69:O114" si="36">SUM(I69:K69)</f>
        <v>241</v>
      </c>
      <c r="P69" s="7"/>
    </row>
    <row r="70" spans="1:16" x14ac:dyDescent="0.6">
      <c r="A70" s="1">
        <v>67</v>
      </c>
      <c r="B70" s="15">
        <v>858.78</v>
      </c>
      <c r="C70" s="12"/>
      <c r="D70" s="1" t="s">
        <v>13</v>
      </c>
      <c r="E70" s="1" t="s">
        <v>31</v>
      </c>
      <c r="F70" s="14" t="s">
        <v>2</v>
      </c>
      <c r="G70" s="3">
        <f t="shared" si="26"/>
        <v>81</v>
      </c>
      <c r="H70" s="3">
        <f t="shared" si="26"/>
        <v>81</v>
      </c>
      <c r="I70" s="3">
        <f t="shared" si="10"/>
        <v>81</v>
      </c>
      <c r="J70" s="3">
        <f t="shared" si="33"/>
        <v>105</v>
      </c>
      <c r="K70" s="21">
        <f t="shared" si="27"/>
        <v>55</v>
      </c>
      <c r="L70" s="3">
        <f t="shared" si="28"/>
        <v>61</v>
      </c>
      <c r="M70" s="3">
        <f t="shared" si="34"/>
        <v>17</v>
      </c>
      <c r="N70" s="21">
        <f t="shared" si="35"/>
        <v>240</v>
      </c>
      <c r="O70" s="21">
        <f t="shared" si="36"/>
        <v>241</v>
      </c>
      <c r="P70" s="7"/>
    </row>
    <row r="71" spans="1:16" x14ac:dyDescent="0.6">
      <c r="A71" s="1">
        <v>68</v>
      </c>
      <c r="B71" s="15">
        <v>860.53</v>
      </c>
      <c r="C71" s="12"/>
      <c r="D71" s="1" t="s">
        <v>13</v>
      </c>
      <c r="E71" s="1" t="s">
        <v>31</v>
      </c>
      <c r="F71" s="14" t="s">
        <v>2</v>
      </c>
      <c r="G71" s="3">
        <f t="shared" si="26"/>
        <v>81</v>
      </c>
      <c r="H71" s="3">
        <f t="shared" si="26"/>
        <v>81</v>
      </c>
      <c r="I71" s="3">
        <f t="shared" si="10"/>
        <v>81</v>
      </c>
      <c r="J71" s="3">
        <f>ROUND(9*4*2,0)+1</f>
        <v>73</v>
      </c>
      <c r="K71" s="21">
        <f t="shared" si="27"/>
        <v>55</v>
      </c>
      <c r="L71" s="3">
        <f t="shared" si="28"/>
        <v>61</v>
      </c>
      <c r="M71" s="3"/>
      <c r="N71" s="21">
        <f t="shared" si="35"/>
        <v>223</v>
      </c>
      <c r="O71" s="21">
        <f t="shared" si="36"/>
        <v>209</v>
      </c>
      <c r="P71" s="7"/>
    </row>
    <row r="72" spans="1:16" x14ac:dyDescent="0.6">
      <c r="A72" s="1">
        <v>69</v>
      </c>
      <c r="B72" s="15">
        <v>862.01</v>
      </c>
      <c r="C72" s="12"/>
      <c r="D72" s="1" t="s">
        <v>13</v>
      </c>
      <c r="E72" s="1" t="s">
        <v>31</v>
      </c>
      <c r="F72" s="14" t="s">
        <v>2</v>
      </c>
      <c r="G72" s="3">
        <f t="shared" si="26"/>
        <v>81</v>
      </c>
      <c r="H72" s="3">
        <f t="shared" si="26"/>
        <v>81</v>
      </c>
      <c r="I72" s="3">
        <f t="shared" si="10"/>
        <v>81</v>
      </c>
      <c r="J72" s="3">
        <f t="shared" ref="J72:J114" si="37">ROUND(13*4*2,0)+1</f>
        <v>105</v>
      </c>
      <c r="K72" s="21">
        <f t="shared" si="27"/>
        <v>55</v>
      </c>
      <c r="L72" s="3">
        <f t="shared" si="28"/>
        <v>61</v>
      </c>
      <c r="M72" s="3">
        <f t="shared" ref="M72:M85" si="38">ROUND(70*2/9,0)+1</f>
        <v>17</v>
      </c>
      <c r="N72" s="21">
        <f t="shared" si="35"/>
        <v>240</v>
      </c>
      <c r="O72" s="21">
        <f t="shared" si="36"/>
        <v>241</v>
      </c>
      <c r="P72" s="7"/>
    </row>
    <row r="73" spans="1:16" x14ac:dyDescent="0.6">
      <c r="A73" s="1">
        <v>70</v>
      </c>
      <c r="B73" s="15">
        <v>865.75</v>
      </c>
      <c r="C73" s="12"/>
      <c r="D73" s="1" t="s">
        <v>13</v>
      </c>
      <c r="E73" s="1" t="s">
        <v>31</v>
      </c>
      <c r="F73" s="14" t="s">
        <v>2</v>
      </c>
      <c r="G73" s="3">
        <f t="shared" si="26"/>
        <v>81</v>
      </c>
      <c r="H73" s="3">
        <f t="shared" si="26"/>
        <v>81</v>
      </c>
      <c r="I73" s="3">
        <f t="shared" si="10"/>
        <v>81</v>
      </c>
      <c r="J73" s="3">
        <f t="shared" si="37"/>
        <v>105</v>
      </c>
      <c r="K73" s="21">
        <f t="shared" si="27"/>
        <v>55</v>
      </c>
      <c r="L73" s="3">
        <f t="shared" si="28"/>
        <v>61</v>
      </c>
      <c r="M73" s="3">
        <f t="shared" si="38"/>
        <v>17</v>
      </c>
      <c r="N73" s="21">
        <f t="shared" si="35"/>
        <v>240</v>
      </c>
      <c r="O73" s="21">
        <f t="shared" si="36"/>
        <v>241</v>
      </c>
      <c r="P73" s="7"/>
    </row>
    <row r="74" spans="1:16" x14ac:dyDescent="0.6">
      <c r="A74" s="1">
        <v>71</v>
      </c>
      <c r="B74" s="15">
        <v>867.21400000000006</v>
      </c>
      <c r="C74" s="12"/>
      <c r="D74" s="1" t="s">
        <v>13</v>
      </c>
      <c r="E74" s="1" t="s">
        <v>31</v>
      </c>
      <c r="F74" s="14" t="s">
        <v>2</v>
      </c>
      <c r="G74" s="3">
        <f t="shared" si="26"/>
        <v>81</v>
      </c>
      <c r="H74" s="3">
        <f t="shared" si="26"/>
        <v>81</v>
      </c>
      <c r="I74" s="3">
        <f t="shared" si="10"/>
        <v>81</v>
      </c>
      <c r="J74" s="3">
        <f t="shared" si="37"/>
        <v>105</v>
      </c>
      <c r="K74" s="21">
        <f t="shared" si="27"/>
        <v>55</v>
      </c>
      <c r="L74" s="3">
        <f t="shared" si="28"/>
        <v>61</v>
      </c>
      <c r="M74" s="3">
        <f t="shared" si="38"/>
        <v>17</v>
      </c>
      <c r="N74" s="21">
        <f t="shared" si="35"/>
        <v>240</v>
      </c>
      <c r="O74" s="21">
        <f t="shared" si="36"/>
        <v>241</v>
      </c>
      <c r="P74" s="7"/>
    </row>
    <row r="75" spans="1:16" x14ac:dyDescent="0.6">
      <c r="A75" s="1">
        <v>72</v>
      </c>
      <c r="B75" s="15">
        <v>869.05</v>
      </c>
      <c r="C75" s="12"/>
      <c r="D75" s="1" t="s">
        <v>13</v>
      </c>
      <c r="E75" s="1" t="s">
        <v>31</v>
      </c>
      <c r="F75" s="14" t="s">
        <v>2</v>
      </c>
      <c r="G75" s="3">
        <f t="shared" si="26"/>
        <v>81</v>
      </c>
      <c r="H75" s="3">
        <f t="shared" si="26"/>
        <v>81</v>
      </c>
      <c r="I75" s="3">
        <f t="shared" si="10"/>
        <v>81</v>
      </c>
      <c r="J75" s="3">
        <f t="shared" si="37"/>
        <v>105</v>
      </c>
      <c r="K75" s="21">
        <f t="shared" si="27"/>
        <v>55</v>
      </c>
      <c r="L75" s="3">
        <f t="shared" si="28"/>
        <v>61</v>
      </c>
      <c r="M75" s="3">
        <f t="shared" si="38"/>
        <v>17</v>
      </c>
      <c r="N75" s="21">
        <f t="shared" si="35"/>
        <v>240</v>
      </c>
      <c r="O75" s="21">
        <f t="shared" si="36"/>
        <v>241</v>
      </c>
      <c r="P75" s="7"/>
    </row>
    <row r="76" spans="1:16" x14ac:dyDescent="0.6">
      <c r="A76" s="1">
        <v>73</v>
      </c>
      <c r="B76" s="15">
        <v>878.005</v>
      </c>
      <c r="C76" s="12"/>
      <c r="D76" s="1" t="s">
        <v>13</v>
      </c>
      <c r="E76" s="1" t="s">
        <v>31</v>
      </c>
      <c r="F76" s="14" t="s">
        <v>2</v>
      </c>
      <c r="G76" s="3">
        <f t="shared" si="26"/>
        <v>81</v>
      </c>
      <c r="H76" s="3">
        <f t="shared" si="26"/>
        <v>81</v>
      </c>
      <c r="I76" s="3">
        <f t="shared" si="10"/>
        <v>81</v>
      </c>
      <c r="J76" s="3">
        <f t="shared" si="37"/>
        <v>105</v>
      </c>
      <c r="K76" s="21">
        <f t="shared" si="27"/>
        <v>55</v>
      </c>
      <c r="L76" s="3">
        <f t="shared" si="28"/>
        <v>61</v>
      </c>
      <c r="M76" s="3">
        <f t="shared" si="38"/>
        <v>17</v>
      </c>
      <c r="N76" s="21">
        <f t="shared" si="35"/>
        <v>240</v>
      </c>
      <c r="O76" s="21">
        <f t="shared" si="36"/>
        <v>241</v>
      </c>
      <c r="P76" s="7"/>
    </row>
    <row r="77" spans="1:16" x14ac:dyDescent="0.6">
      <c r="A77" s="1">
        <v>74</v>
      </c>
      <c r="B77" s="15">
        <v>880.6</v>
      </c>
      <c r="C77" s="12"/>
      <c r="D77" s="1" t="s">
        <v>13</v>
      </c>
      <c r="E77" s="1" t="s">
        <v>31</v>
      </c>
      <c r="F77" s="14" t="s">
        <v>2</v>
      </c>
      <c r="G77" s="3">
        <f t="shared" si="26"/>
        <v>81</v>
      </c>
      <c r="H77" s="3">
        <f t="shared" si="26"/>
        <v>81</v>
      </c>
      <c r="I77" s="3">
        <f t="shared" si="10"/>
        <v>81</v>
      </c>
      <c r="J77" s="3">
        <f t="shared" si="37"/>
        <v>105</v>
      </c>
      <c r="K77" s="21">
        <f t="shared" si="27"/>
        <v>55</v>
      </c>
      <c r="L77" s="3">
        <f t="shared" si="28"/>
        <v>61</v>
      </c>
      <c r="M77" s="3">
        <f t="shared" si="38"/>
        <v>17</v>
      </c>
      <c r="N77" s="21">
        <f t="shared" si="35"/>
        <v>240</v>
      </c>
      <c r="O77" s="21">
        <f t="shared" si="36"/>
        <v>241</v>
      </c>
      <c r="P77" s="7"/>
    </row>
    <row r="78" spans="1:16" x14ac:dyDescent="0.6">
      <c r="A78" s="1">
        <v>75</v>
      </c>
      <c r="B78" s="2">
        <v>880.7</v>
      </c>
      <c r="C78" s="12"/>
      <c r="D78" s="1" t="s">
        <v>13</v>
      </c>
      <c r="E78" s="1" t="s">
        <v>32</v>
      </c>
      <c r="F78" s="14" t="s">
        <v>2</v>
      </c>
      <c r="G78" s="3">
        <f t="shared" ref="G78:I114" si="39">ROUND(180/9*4,0)+1</f>
        <v>81</v>
      </c>
      <c r="H78" s="3">
        <f t="shared" si="39"/>
        <v>81</v>
      </c>
      <c r="I78" s="3">
        <f t="shared" si="10"/>
        <v>81</v>
      </c>
      <c r="J78" s="3">
        <f t="shared" si="37"/>
        <v>105</v>
      </c>
      <c r="K78" s="21">
        <f t="shared" si="27"/>
        <v>55</v>
      </c>
      <c r="L78" s="3">
        <f t="shared" si="28"/>
        <v>61</v>
      </c>
      <c r="M78" s="3">
        <f t="shared" si="38"/>
        <v>17</v>
      </c>
      <c r="N78" s="21">
        <f t="shared" si="35"/>
        <v>240</v>
      </c>
      <c r="O78" s="21">
        <f t="shared" si="36"/>
        <v>241</v>
      </c>
      <c r="P78" s="7"/>
    </row>
    <row r="79" spans="1:16" x14ac:dyDescent="0.6">
      <c r="A79" s="1">
        <v>76</v>
      </c>
      <c r="B79" s="2">
        <v>884.1</v>
      </c>
      <c r="C79" s="12"/>
      <c r="D79" s="1" t="s">
        <v>13</v>
      </c>
      <c r="E79" s="1" t="s">
        <v>32</v>
      </c>
      <c r="F79" s="14" t="s">
        <v>2</v>
      </c>
      <c r="G79" s="3">
        <f t="shared" si="39"/>
        <v>81</v>
      </c>
      <c r="H79" s="3">
        <f t="shared" si="39"/>
        <v>81</v>
      </c>
      <c r="I79" s="3">
        <f t="shared" si="10"/>
        <v>81</v>
      </c>
      <c r="J79" s="3">
        <f t="shared" si="37"/>
        <v>105</v>
      </c>
      <c r="K79" s="21">
        <f t="shared" si="27"/>
        <v>55</v>
      </c>
      <c r="L79" s="3">
        <f t="shared" si="28"/>
        <v>61</v>
      </c>
      <c r="M79" s="3">
        <f t="shared" si="38"/>
        <v>17</v>
      </c>
      <c r="N79" s="21">
        <f t="shared" si="35"/>
        <v>240</v>
      </c>
      <c r="O79" s="21">
        <f t="shared" si="36"/>
        <v>241</v>
      </c>
      <c r="P79" s="7"/>
    </row>
    <row r="80" spans="1:16" x14ac:dyDescent="0.6">
      <c r="A80" s="1">
        <v>77</v>
      </c>
      <c r="B80" s="2">
        <v>885.92</v>
      </c>
      <c r="C80" s="12"/>
      <c r="D80" s="1" t="s">
        <v>13</v>
      </c>
      <c r="E80" s="1" t="s">
        <v>32</v>
      </c>
      <c r="F80" s="14" t="s">
        <v>2</v>
      </c>
      <c r="G80" s="3">
        <f t="shared" si="39"/>
        <v>81</v>
      </c>
      <c r="H80" s="3">
        <f t="shared" si="39"/>
        <v>81</v>
      </c>
      <c r="I80" s="3">
        <f t="shared" si="10"/>
        <v>81</v>
      </c>
      <c r="J80" s="3">
        <f t="shared" si="37"/>
        <v>105</v>
      </c>
      <c r="K80" s="21">
        <f t="shared" si="27"/>
        <v>55</v>
      </c>
      <c r="L80" s="3">
        <f t="shared" si="28"/>
        <v>61</v>
      </c>
      <c r="M80" s="3">
        <f t="shared" si="38"/>
        <v>17</v>
      </c>
      <c r="N80" s="21">
        <f t="shared" si="35"/>
        <v>240</v>
      </c>
      <c r="O80" s="21">
        <f t="shared" si="36"/>
        <v>241</v>
      </c>
      <c r="P80" s="7"/>
    </row>
    <row r="81" spans="1:16" x14ac:dyDescent="0.6">
      <c r="A81" s="1">
        <v>78</v>
      </c>
      <c r="B81" s="2">
        <v>887.49300000000005</v>
      </c>
      <c r="C81" s="12"/>
      <c r="D81" s="1" t="s">
        <v>13</v>
      </c>
      <c r="E81" s="1" t="s">
        <v>32</v>
      </c>
      <c r="F81" s="14" t="s">
        <v>2</v>
      </c>
      <c r="G81" s="3">
        <f t="shared" si="39"/>
        <v>81</v>
      </c>
      <c r="H81" s="3">
        <f t="shared" si="39"/>
        <v>81</v>
      </c>
      <c r="I81" s="3">
        <f t="shared" si="10"/>
        <v>81</v>
      </c>
      <c r="J81" s="3">
        <f t="shared" si="37"/>
        <v>105</v>
      </c>
      <c r="K81" s="21">
        <f t="shared" si="27"/>
        <v>55</v>
      </c>
      <c r="L81" s="3">
        <f t="shared" si="28"/>
        <v>61</v>
      </c>
      <c r="M81" s="3">
        <f t="shared" si="38"/>
        <v>17</v>
      </c>
      <c r="N81" s="21">
        <f t="shared" si="35"/>
        <v>240</v>
      </c>
      <c r="O81" s="21">
        <f t="shared" si="36"/>
        <v>241</v>
      </c>
      <c r="P81" s="7"/>
    </row>
    <row r="82" spans="1:16" x14ac:dyDescent="0.6">
      <c r="A82" s="1">
        <v>79</v>
      </c>
      <c r="B82" s="2">
        <v>888.86500000000001</v>
      </c>
      <c r="C82" s="12"/>
      <c r="D82" s="1" t="s">
        <v>13</v>
      </c>
      <c r="E82" s="1" t="s">
        <v>32</v>
      </c>
      <c r="F82" s="14" t="s">
        <v>2</v>
      </c>
      <c r="G82" s="3">
        <f t="shared" si="39"/>
        <v>81</v>
      </c>
      <c r="H82" s="3">
        <f t="shared" si="39"/>
        <v>81</v>
      </c>
      <c r="I82" s="3">
        <f t="shared" si="10"/>
        <v>81</v>
      </c>
      <c r="J82" s="3">
        <f t="shared" si="37"/>
        <v>105</v>
      </c>
      <c r="K82" s="21">
        <f t="shared" si="27"/>
        <v>55</v>
      </c>
      <c r="L82" s="3">
        <f t="shared" si="28"/>
        <v>61</v>
      </c>
      <c r="M82" s="3">
        <f t="shared" si="38"/>
        <v>17</v>
      </c>
      <c r="N82" s="21">
        <f t="shared" si="35"/>
        <v>240</v>
      </c>
      <c r="O82" s="21">
        <f t="shared" si="36"/>
        <v>241</v>
      </c>
      <c r="P82" s="7"/>
    </row>
    <row r="83" spans="1:16" x14ac:dyDescent="0.6">
      <c r="A83" s="1">
        <v>80</v>
      </c>
      <c r="B83" s="2">
        <v>1359.5250000000001</v>
      </c>
      <c r="C83" s="12"/>
      <c r="D83" s="1" t="s">
        <v>13</v>
      </c>
      <c r="E83" s="1" t="s">
        <v>32</v>
      </c>
      <c r="F83" s="14" t="s">
        <v>2</v>
      </c>
      <c r="G83" s="3">
        <f t="shared" si="39"/>
        <v>81</v>
      </c>
      <c r="H83" s="3">
        <f t="shared" si="39"/>
        <v>81</v>
      </c>
      <c r="I83" s="3">
        <f t="shared" si="10"/>
        <v>81</v>
      </c>
      <c r="J83" s="3">
        <f t="shared" si="37"/>
        <v>105</v>
      </c>
      <c r="K83" s="21">
        <f t="shared" si="27"/>
        <v>55</v>
      </c>
      <c r="L83" s="3">
        <f t="shared" si="28"/>
        <v>61</v>
      </c>
      <c r="M83" s="3">
        <f t="shared" si="38"/>
        <v>17</v>
      </c>
      <c r="N83" s="21">
        <f t="shared" si="35"/>
        <v>240</v>
      </c>
      <c r="O83" s="21">
        <f t="shared" si="36"/>
        <v>241</v>
      </c>
      <c r="P83" s="7"/>
    </row>
    <row r="84" spans="1:16" x14ac:dyDescent="0.6">
      <c r="A84" s="1">
        <v>81</v>
      </c>
      <c r="B84" s="2">
        <v>1361.32</v>
      </c>
      <c r="C84" s="12"/>
      <c r="D84" s="1" t="s">
        <v>13</v>
      </c>
      <c r="E84" s="1" t="s">
        <v>32</v>
      </c>
      <c r="F84" s="14" t="s">
        <v>2</v>
      </c>
      <c r="G84" s="3">
        <f t="shared" si="39"/>
        <v>81</v>
      </c>
      <c r="H84" s="3">
        <f t="shared" si="39"/>
        <v>81</v>
      </c>
      <c r="I84" s="3">
        <f t="shared" si="10"/>
        <v>81</v>
      </c>
      <c r="J84" s="3">
        <f t="shared" si="37"/>
        <v>105</v>
      </c>
      <c r="K84" s="21">
        <f t="shared" si="27"/>
        <v>55</v>
      </c>
      <c r="L84" s="3">
        <f t="shared" si="28"/>
        <v>61</v>
      </c>
      <c r="M84" s="3">
        <f t="shared" si="38"/>
        <v>17</v>
      </c>
      <c r="N84" s="21">
        <f t="shared" si="35"/>
        <v>240</v>
      </c>
      <c r="O84" s="21">
        <f t="shared" si="36"/>
        <v>241</v>
      </c>
      <c r="P84" s="7"/>
    </row>
    <row r="85" spans="1:16" x14ac:dyDescent="0.6">
      <c r="A85" s="1">
        <v>82</v>
      </c>
      <c r="B85" s="2">
        <v>1365.12</v>
      </c>
      <c r="C85" s="12"/>
      <c r="D85" s="1" t="s">
        <v>13</v>
      </c>
      <c r="E85" s="1" t="s">
        <v>32</v>
      </c>
      <c r="F85" s="14" t="s">
        <v>2</v>
      </c>
      <c r="G85" s="3">
        <f t="shared" si="39"/>
        <v>81</v>
      </c>
      <c r="H85" s="3">
        <f t="shared" si="39"/>
        <v>81</v>
      </c>
      <c r="I85" s="3">
        <f t="shared" si="39"/>
        <v>81</v>
      </c>
      <c r="J85" s="3">
        <f t="shared" si="37"/>
        <v>105</v>
      </c>
      <c r="K85" s="21">
        <f t="shared" si="27"/>
        <v>55</v>
      </c>
      <c r="L85" s="3">
        <f t="shared" si="28"/>
        <v>61</v>
      </c>
      <c r="M85" s="3">
        <f t="shared" si="38"/>
        <v>17</v>
      </c>
      <c r="N85" s="21">
        <f t="shared" si="35"/>
        <v>240</v>
      </c>
      <c r="O85" s="21">
        <f t="shared" si="36"/>
        <v>241</v>
      </c>
      <c r="P85" s="7"/>
    </row>
    <row r="86" spans="1:16" x14ac:dyDescent="0.6">
      <c r="A86" s="1">
        <v>83</v>
      </c>
      <c r="B86" s="2">
        <v>1367.22</v>
      </c>
      <c r="C86" s="12"/>
      <c r="D86" s="1" t="s">
        <v>13</v>
      </c>
      <c r="E86" s="1" t="s">
        <v>32</v>
      </c>
      <c r="F86" s="14" t="s">
        <v>2</v>
      </c>
      <c r="G86" s="3">
        <f t="shared" si="39"/>
        <v>81</v>
      </c>
      <c r="H86" s="3">
        <f t="shared" si="39"/>
        <v>81</v>
      </c>
      <c r="I86" s="3">
        <f t="shared" si="39"/>
        <v>81</v>
      </c>
      <c r="J86" s="3">
        <f t="shared" si="37"/>
        <v>105</v>
      </c>
      <c r="K86" s="21">
        <f t="shared" si="27"/>
        <v>55</v>
      </c>
      <c r="L86" s="3">
        <f t="shared" si="28"/>
        <v>61</v>
      </c>
      <c r="M86" s="3"/>
      <c r="N86" s="21">
        <f t="shared" si="35"/>
        <v>223</v>
      </c>
      <c r="O86" s="21">
        <f t="shared" si="36"/>
        <v>241</v>
      </c>
      <c r="P86" s="7"/>
    </row>
    <row r="87" spans="1:16" x14ac:dyDescent="0.6">
      <c r="A87" s="1">
        <v>84</v>
      </c>
      <c r="B87" s="2">
        <v>1369.52</v>
      </c>
      <c r="C87" s="12"/>
      <c r="D87" s="1" t="s">
        <v>13</v>
      </c>
      <c r="E87" s="1" t="s">
        <v>32</v>
      </c>
      <c r="F87" s="14" t="s">
        <v>2</v>
      </c>
      <c r="G87" s="3">
        <f t="shared" si="39"/>
        <v>81</v>
      </c>
      <c r="H87" s="3">
        <f t="shared" si="39"/>
        <v>81</v>
      </c>
      <c r="I87" s="3">
        <f t="shared" si="39"/>
        <v>81</v>
      </c>
      <c r="J87" s="3">
        <f t="shared" si="37"/>
        <v>105</v>
      </c>
      <c r="K87" s="21">
        <f t="shared" si="27"/>
        <v>55</v>
      </c>
      <c r="L87" s="3">
        <f t="shared" si="28"/>
        <v>61</v>
      </c>
      <c r="M87" s="3">
        <f t="shared" ref="M87:M96" si="40">ROUND(70*2/9,0)+1</f>
        <v>17</v>
      </c>
      <c r="N87" s="21">
        <f t="shared" si="35"/>
        <v>240</v>
      </c>
      <c r="O87" s="21">
        <f t="shared" si="36"/>
        <v>241</v>
      </c>
      <c r="P87" s="7"/>
    </row>
    <row r="88" spans="1:16" x14ac:dyDescent="0.6">
      <c r="A88" s="1">
        <v>85</v>
      </c>
      <c r="B88" s="2">
        <v>1371.11</v>
      </c>
      <c r="C88" s="12"/>
      <c r="D88" s="1" t="s">
        <v>13</v>
      </c>
      <c r="E88" s="1" t="s">
        <v>32</v>
      </c>
      <c r="F88" s="14" t="s">
        <v>2</v>
      </c>
      <c r="G88" s="3">
        <f t="shared" si="39"/>
        <v>81</v>
      </c>
      <c r="H88" s="3">
        <f t="shared" si="39"/>
        <v>81</v>
      </c>
      <c r="I88" s="3">
        <f t="shared" si="39"/>
        <v>81</v>
      </c>
      <c r="J88" s="3">
        <f t="shared" si="37"/>
        <v>105</v>
      </c>
      <c r="K88" s="21">
        <f t="shared" si="27"/>
        <v>55</v>
      </c>
      <c r="L88" s="3">
        <f t="shared" si="28"/>
        <v>61</v>
      </c>
      <c r="M88" s="3">
        <f t="shared" si="40"/>
        <v>17</v>
      </c>
      <c r="N88" s="21">
        <f t="shared" si="35"/>
        <v>240</v>
      </c>
      <c r="O88" s="21">
        <f t="shared" si="36"/>
        <v>241</v>
      </c>
      <c r="P88" s="7"/>
    </row>
    <row r="89" spans="1:16" x14ac:dyDescent="0.6">
      <c r="A89" s="1">
        <v>86</v>
      </c>
      <c r="B89" s="2">
        <v>1373.4849999999999</v>
      </c>
      <c r="C89" s="12"/>
      <c r="D89" s="1" t="s">
        <v>13</v>
      </c>
      <c r="E89" s="1" t="s">
        <v>32</v>
      </c>
      <c r="F89" s="14" t="s">
        <v>2</v>
      </c>
      <c r="G89" s="3">
        <f t="shared" si="39"/>
        <v>81</v>
      </c>
      <c r="H89" s="3">
        <f t="shared" si="39"/>
        <v>81</v>
      </c>
      <c r="I89" s="3">
        <f t="shared" si="39"/>
        <v>81</v>
      </c>
      <c r="J89" s="3">
        <f t="shared" si="37"/>
        <v>105</v>
      </c>
      <c r="K89" s="21">
        <f t="shared" si="27"/>
        <v>55</v>
      </c>
      <c r="L89" s="3">
        <f t="shared" si="28"/>
        <v>61</v>
      </c>
      <c r="M89" s="3">
        <f t="shared" si="40"/>
        <v>17</v>
      </c>
      <c r="N89" s="21">
        <f t="shared" si="35"/>
        <v>240</v>
      </c>
      <c r="O89" s="21">
        <f t="shared" si="36"/>
        <v>241</v>
      </c>
      <c r="P89" s="7"/>
    </row>
    <row r="90" spans="1:16" x14ac:dyDescent="0.6">
      <c r="A90" s="1">
        <v>87</v>
      </c>
      <c r="B90" s="2">
        <v>1375.88</v>
      </c>
      <c r="C90" s="12"/>
      <c r="D90" s="1" t="s">
        <v>13</v>
      </c>
      <c r="E90" s="1" t="s">
        <v>32</v>
      </c>
      <c r="F90" s="14" t="s">
        <v>2</v>
      </c>
      <c r="G90" s="3">
        <f t="shared" si="39"/>
        <v>81</v>
      </c>
      <c r="H90" s="3">
        <f t="shared" si="39"/>
        <v>81</v>
      </c>
      <c r="I90" s="3">
        <f t="shared" si="39"/>
        <v>81</v>
      </c>
      <c r="J90" s="3">
        <f t="shared" si="37"/>
        <v>105</v>
      </c>
      <c r="K90" s="21">
        <f t="shared" si="27"/>
        <v>55</v>
      </c>
      <c r="L90" s="3">
        <f t="shared" si="28"/>
        <v>61</v>
      </c>
      <c r="M90" s="3">
        <f t="shared" si="40"/>
        <v>17</v>
      </c>
      <c r="N90" s="21">
        <f t="shared" si="35"/>
        <v>240</v>
      </c>
      <c r="O90" s="21">
        <f t="shared" si="36"/>
        <v>241</v>
      </c>
      <c r="P90" s="7"/>
    </row>
    <row r="91" spans="1:16" x14ac:dyDescent="0.6">
      <c r="A91" s="1">
        <v>88</v>
      </c>
      <c r="B91" s="2">
        <v>1378.9</v>
      </c>
      <c r="C91" s="12"/>
      <c r="D91" s="1" t="s">
        <v>13</v>
      </c>
      <c r="E91" s="1" t="s">
        <v>32</v>
      </c>
      <c r="F91" s="14" t="s">
        <v>2</v>
      </c>
      <c r="G91" s="3">
        <f t="shared" si="39"/>
        <v>81</v>
      </c>
      <c r="H91" s="3">
        <f t="shared" si="39"/>
        <v>81</v>
      </c>
      <c r="I91" s="3">
        <f t="shared" si="39"/>
        <v>81</v>
      </c>
      <c r="J91" s="3">
        <f t="shared" si="37"/>
        <v>105</v>
      </c>
      <c r="K91" s="21">
        <f t="shared" si="27"/>
        <v>55</v>
      </c>
      <c r="L91" s="3">
        <f t="shared" si="28"/>
        <v>61</v>
      </c>
      <c r="M91" s="3">
        <f t="shared" si="40"/>
        <v>17</v>
      </c>
      <c r="N91" s="21">
        <f t="shared" si="35"/>
        <v>240</v>
      </c>
      <c r="O91" s="21">
        <f t="shared" si="36"/>
        <v>241</v>
      </c>
      <c r="P91" s="7"/>
    </row>
    <row r="92" spans="1:16" x14ac:dyDescent="0.6">
      <c r="A92" s="1">
        <v>89</v>
      </c>
      <c r="B92" s="2">
        <v>1379.99</v>
      </c>
      <c r="C92" s="12"/>
      <c r="D92" s="1" t="s">
        <v>13</v>
      </c>
      <c r="E92" s="1" t="s">
        <v>32</v>
      </c>
      <c r="F92" s="14" t="s">
        <v>2</v>
      </c>
      <c r="G92" s="3">
        <f t="shared" si="39"/>
        <v>81</v>
      </c>
      <c r="H92" s="3">
        <f t="shared" si="39"/>
        <v>81</v>
      </c>
      <c r="I92" s="3">
        <f t="shared" si="39"/>
        <v>81</v>
      </c>
      <c r="J92" s="3">
        <f t="shared" si="37"/>
        <v>105</v>
      </c>
      <c r="K92" s="21">
        <f t="shared" si="27"/>
        <v>55</v>
      </c>
      <c r="L92" s="3">
        <f t="shared" si="28"/>
        <v>61</v>
      </c>
      <c r="M92" s="3">
        <f t="shared" si="40"/>
        <v>17</v>
      </c>
      <c r="N92" s="21">
        <f t="shared" si="35"/>
        <v>240</v>
      </c>
      <c r="O92" s="21">
        <f t="shared" si="36"/>
        <v>241</v>
      </c>
      <c r="P92" s="7"/>
    </row>
    <row r="93" spans="1:16" x14ac:dyDescent="0.6">
      <c r="A93" s="1">
        <v>90</v>
      </c>
      <c r="B93" s="2">
        <v>1381.68</v>
      </c>
      <c r="C93" s="12"/>
      <c r="D93" s="1" t="s">
        <v>13</v>
      </c>
      <c r="E93" s="1" t="s">
        <v>32</v>
      </c>
      <c r="F93" s="14" t="s">
        <v>2</v>
      </c>
      <c r="G93" s="3">
        <f t="shared" si="39"/>
        <v>81</v>
      </c>
      <c r="H93" s="3">
        <f t="shared" si="39"/>
        <v>81</v>
      </c>
      <c r="I93" s="3">
        <f t="shared" si="39"/>
        <v>81</v>
      </c>
      <c r="J93" s="3">
        <f t="shared" si="37"/>
        <v>105</v>
      </c>
      <c r="K93" s="21">
        <f t="shared" si="27"/>
        <v>55</v>
      </c>
      <c r="L93" s="3">
        <f t="shared" si="28"/>
        <v>61</v>
      </c>
      <c r="M93" s="3">
        <f t="shared" si="40"/>
        <v>17</v>
      </c>
      <c r="N93" s="21">
        <f t="shared" si="35"/>
        <v>240</v>
      </c>
      <c r="O93" s="21">
        <f t="shared" si="36"/>
        <v>241</v>
      </c>
      <c r="P93" s="7"/>
    </row>
    <row r="94" spans="1:16" x14ac:dyDescent="0.6">
      <c r="A94" s="1">
        <v>91</v>
      </c>
      <c r="B94" s="2">
        <v>1384.64</v>
      </c>
      <c r="C94" s="12"/>
      <c r="D94" s="1" t="s">
        <v>13</v>
      </c>
      <c r="E94" s="1" t="s">
        <v>32</v>
      </c>
      <c r="F94" s="14" t="s">
        <v>2</v>
      </c>
      <c r="G94" s="3">
        <f t="shared" si="39"/>
        <v>81</v>
      </c>
      <c r="H94" s="3">
        <f t="shared" si="39"/>
        <v>81</v>
      </c>
      <c r="I94" s="3">
        <f t="shared" si="39"/>
        <v>81</v>
      </c>
      <c r="J94" s="3">
        <f t="shared" si="37"/>
        <v>105</v>
      </c>
      <c r="K94" s="21">
        <f t="shared" si="27"/>
        <v>55</v>
      </c>
      <c r="L94" s="3">
        <f t="shared" si="28"/>
        <v>61</v>
      </c>
      <c r="M94" s="3">
        <f t="shared" si="40"/>
        <v>17</v>
      </c>
      <c r="N94" s="21">
        <f t="shared" si="35"/>
        <v>240</v>
      </c>
      <c r="O94" s="21">
        <f t="shared" si="36"/>
        <v>241</v>
      </c>
      <c r="P94" s="7"/>
    </row>
    <row r="95" spans="1:16" x14ac:dyDescent="0.6">
      <c r="A95" s="1">
        <v>92</v>
      </c>
      <c r="B95" s="2">
        <v>1386.42</v>
      </c>
      <c r="C95" s="12"/>
      <c r="D95" s="1" t="s">
        <v>13</v>
      </c>
      <c r="E95" s="1" t="s">
        <v>32</v>
      </c>
      <c r="F95" s="14" t="s">
        <v>2</v>
      </c>
      <c r="G95" s="3">
        <f t="shared" si="39"/>
        <v>81</v>
      </c>
      <c r="H95" s="3">
        <f t="shared" si="39"/>
        <v>81</v>
      </c>
      <c r="I95" s="3">
        <f t="shared" si="39"/>
        <v>81</v>
      </c>
      <c r="J95" s="3">
        <f t="shared" si="37"/>
        <v>105</v>
      </c>
      <c r="K95" s="21">
        <f t="shared" si="27"/>
        <v>55</v>
      </c>
      <c r="L95" s="3">
        <f t="shared" si="28"/>
        <v>61</v>
      </c>
      <c r="M95" s="3">
        <f t="shared" si="40"/>
        <v>17</v>
      </c>
      <c r="N95" s="21">
        <f t="shared" si="35"/>
        <v>240</v>
      </c>
      <c r="O95" s="21">
        <f t="shared" si="36"/>
        <v>241</v>
      </c>
      <c r="P95" s="7"/>
    </row>
    <row r="96" spans="1:16" x14ac:dyDescent="0.6">
      <c r="A96" s="1">
        <v>93</v>
      </c>
      <c r="B96" s="2">
        <v>1389.4749999999999</v>
      </c>
      <c r="C96" s="12"/>
      <c r="D96" s="1" t="s">
        <v>13</v>
      </c>
      <c r="E96" s="1" t="s">
        <v>32</v>
      </c>
      <c r="F96" s="14" t="s">
        <v>2</v>
      </c>
      <c r="G96" s="3">
        <f t="shared" si="39"/>
        <v>81</v>
      </c>
      <c r="H96" s="3">
        <f t="shared" si="39"/>
        <v>81</v>
      </c>
      <c r="I96" s="3">
        <f t="shared" si="39"/>
        <v>81</v>
      </c>
      <c r="J96" s="3">
        <f t="shared" si="37"/>
        <v>105</v>
      </c>
      <c r="K96" s="21">
        <f t="shared" si="27"/>
        <v>55</v>
      </c>
      <c r="L96" s="3">
        <f t="shared" si="28"/>
        <v>61</v>
      </c>
      <c r="M96" s="3">
        <f t="shared" si="40"/>
        <v>17</v>
      </c>
      <c r="N96" s="21">
        <f t="shared" si="35"/>
        <v>240</v>
      </c>
      <c r="O96" s="21">
        <f t="shared" si="36"/>
        <v>241</v>
      </c>
      <c r="P96" s="7"/>
    </row>
    <row r="97" spans="1:16" x14ac:dyDescent="0.6">
      <c r="A97" s="1">
        <v>94</v>
      </c>
      <c r="B97" s="2">
        <v>1392.72</v>
      </c>
      <c r="C97" s="12"/>
      <c r="D97" s="1" t="s">
        <v>13</v>
      </c>
      <c r="E97" s="1" t="s">
        <v>32</v>
      </c>
      <c r="F97" s="14" t="s">
        <v>2</v>
      </c>
      <c r="G97" s="3">
        <f t="shared" si="39"/>
        <v>81</v>
      </c>
      <c r="H97" s="3">
        <f t="shared" si="39"/>
        <v>81</v>
      </c>
      <c r="I97" s="3">
        <f t="shared" si="39"/>
        <v>81</v>
      </c>
      <c r="J97" s="3">
        <f t="shared" si="37"/>
        <v>105</v>
      </c>
      <c r="K97" s="21">
        <f t="shared" si="27"/>
        <v>55</v>
      </c>
      <c r="L97" s="3">
        <f t="shared" si="28"/>
        <v>61</v>
      </c>
      <c r="M97" s="3"/>
      <c r="N97" s="21">
        <f t="shared" si="35"/>
        <v>223</v>
      </c>
      <c r="O97" s="21">
        <f t="shared" si="36"/>
        <v>241</v>
      </c>
      <c r="P97" s="7"/>
    </row>
    <row r="98" spans="1:16" x14ac:dyDescent="0.6">
      <c r="A98" s="1">
        <v>95</v>
      </c>
      <c r="B98" s="2">
        <v>1394.85</v>
      </c>
      <c r="C98" s="12"/>
      <c r="D98" s="1" t="s">
        <v>13</v>
      </c>
      <c r="E98" s="1" t="s">
        <v>32</v>
      </c>
      <c r="F98" s="14" t="s">
        <v>2</v>
      </c>
      <c r="G98" s="3">
        <f t="shared" si="39"/>
        <v>81</v>
      </c>
      <c r="H98" s="3">
        <f t="shared" si="39"/>
        <v>81</v>
      </c>
      <c r="I98" s="3">
        <f t="shared" si="39"/>
        <v>81</v>
      </c>
      <c r="J98" s="3">
        <f t="shared" si="37"/>
        <v>105</v>
      </c>
      <c r="K98" s="21">
        <f t="shared" si="27"/>
        <v>55</v>
      </c>
      <c r="L98" s="3">
        <f t="shared" si="28"/>
        <v>61</v>
      </c>
      <c r="M98" s="3">
        <f t="shared" ref="M98:M99" si="41">ROUND(70*2/9,0)+1</f>
        <v>17</v>
      </c>
      <c r="N98" s="21">
        <f t="shared" si="35"/>
        <v>240</v>
      </c>
      <c r="O98" s="21">
        <f t="shared" si="36"/>
        <v>241</v>
      </c>
      <c r="P98" s="7"/>
    </row>
    <row r="99" spans="1:16" x14ac:dyDescent="0.6">
      <c r="A99" s="1">
        <v>96</v>
      </c>
      <c r="B99" s="2">
        <v>1396.5250000000001</v>
      </c>
      <c r="C99" s="12"/>
      <c r="D99" s="1" t="s">
        <v>13</v>
      </c>
      <c r="E99" s="1" t="s">
        <v>32</v>
      </c>
      <c r="F99" s="14" t="s">
        <v>2</v>
      </c>
      <c r="G99" s="3">
        <f t="shared" si="39"/>
        <v>81</v>
      </c>
      <c r="H99" s="3">
        <f t="shared" si="39"/>
        <v>81</v>
      </c>
      <c r="I99" s="3">
        <f t="shared" si="39"/>
        <v>81</v>
      </c>
      <c r="J99" s="3">
        <f t="shared" si="37"/>
        <v>105</v>
      </c>
      <c r="K99" s="21">
        <f t="shared" si="27"/>
        <v>55</v>
      </c>
      <c r="L99" s="3">
        <f t="shared" si="28"/>
        <v>61</v>
      </c>
      <c r="M99" s="3">
        <f t="shared" si="41"/>
        <v>17</v>
      </c>
      <c r="N99" s="21">
        <f t="shared" si="35"/>
        <v>240</v>
      </c>
      <c r="O99" s="21">
        <f t="shared" si="36"/>
        <v>241</v>
      </c>
      <c r="P99" s="7"/>
    </row>
    <row r="100" spans="1:16" x14ac:dyDescent="0.6">
      <c r="A100" s="1">
        <v>97</v>
      </c>
      <c r="B100" s="2">
        <v>1398.91</v>
      </c>
      <c r="C100" s="12"/>
      <c r="D100" s="1" t="s">
        <v>13</v>
      </c>
      <c r="E100" s="1" t="s">
        <v>32</v>
      </c>
      <c r="F100" s="14" t="s">
        <v>2</v>
      </c>
      <c r="G100" s="3">
        <f t="shared" si="39"/>
        <v>81</v>
      </c>
      <c r="H100" s="3">
        <f t="shared" si="39"/>
        <v>81</v>
      </c>
      <c r="I100" s="3">
        <f t="shared" si="39"/>
        <v>81</v>
      </c>
      <c r="J100" s="3">
        <f t="shared" si="37"/>
        <v>105</v>
      </c>
      <c r="K100" s="21">
        <f t="shared" si="27"/>
        <v>55</v>
      </c>
      <c r="L100" s="3">
        <f t="shared" si="28"/>
        <v>61</v>
      </c>
      <c r="M100" s="3"/>
      <c r="N100" s="21">
        <f t="shared" si="35"/>
        <v>223</v>
      </c>
      <c r="O100" s="21">
        <f t="shared" si="36"/>
        <v>241</v>
      </c>
      <c r="P100" s="7"/>
    </row>
    <row r="101" spans="1:16" x14ac:dyDescent="0.6">
      <c r="A101" s="1">
        <v>98</v>
      </c>
      <c r="B101" s="2">
        <v>1401.0650000000001</v>
      </c>
      <c r="C101" s="12"/>
      <c r="D101" s="1" t="s">
        <v>13</v>
      </c>
      <c r="E101" s="1" t="s">
        <v>32</v>
      </c>
      <c r="F101" s="14" t="s">
        <v>2</v>
      </c>
      <c r="G101" s="3">
        <f t="shared" si="39"/>
        <v>81</v>
      </c>
      <c r="H101" s="3">
        <f t="shared" si="39"/>
        <v>81</v>
      </c>
      <c r="I101" s="3">
        <f t="shared" si="39"/>
        <v>81</v>
      </c>
      <c r="J101" s="3">
        <f t="shared" si="37"/>
        <v>105</v>
      </c>
      <c r="K101" s="21">
        <f t="shared" si="27"/>
        <v>55</v>
      </c>
      <c r="L101" s="3">
        <f t="shared" si="28"/>
        <v>61</v>
      </c>
      <c r="M101" s="3">
        <f t="shared" ref="M101:M107" si="42">ROUND(70*2/9,0)+1</f>
        <v>17</v>
      </c>
      <c r="N101" s="21">
        <f t="shared" si="35"/>
        <v>240</v>
      </c>
      <c r="O101" s="21">
        <f t="shared" si="36"/>
        <v>241</v>
      </c>
      <c r="P101" s="7"/>
    </row>
    <row r="102" spans="1:16" x14ac:dyDescent="0.6">
      <c r="A102" s="1">
        <v>99</v>
      </c>
      <c r="B102" s="2">
        <v>1402.05</v>
      </c>
      <c r="C102" s="12"/>
      <c r="D102" s="1" t="s">
        <v>13</v>
      </c>
      <c r="E102" s="1" t="s">
        <v>32</v>
      </c>
      <c r="F102" s="14" t="s">
        <v>2</v>
      </c>
      <c r="G102" s="3">
        <f t="shared" si="39"/>
        <v>81</v>
      </c>
      <c r="H102" s="3">
        <f t="shared" si="39"/>
        <v>81</v>
      </c>
      <c r="I102" s="3">
        <f t="shared" si="39"/>
        <v>81</v>
      </c>
      <c r="J102" s="3">
        <f t="shared" si="37"/>
        <v>105</v>
      </c>
      <c r="K102" s="21">
        <f t="shared" si="27"/>
        <v>55</v>
      </c>
      <c r="L102" s="3">
        <f t="shared" si="28"/>
        <v>61</v>
      </c>
      <c r="M102" s="3">
        <f t="shared" si="42"/>
        <v>17</v>
      </c>
      <c r="N102" s="21">
        <f t="shared" si="35"/>
        <v>240</v>
      </c>
      <c r="O102" s="21">
        <f t="shared" si="36"/>
        <v>241</v>
      </c>
      <c r="P102" s="7"/>
    </row>
    <row r="103" spans="1:16" x14ac:dyDescent="0.6">
      <c r="A103" s="1">
        <v>100</v>
      </c>
      <c r="B103" s="2">
        <v>1402.65</v>
      </c>
      <c r="C103" s="12"/>
      <c r="D103" s="1" t="s">
        <v>13</v>
      </c>
      <c r="E103" s="1" t="s">
        <v>32</v>
      </c>
      <c r="F103" s="14" t="s">
        <v>2</v>
      </c>
      <c r="G103" s="3">
        <f t="shared" si="39"/>
        <v>81</v>
      </c>
      <c r="H103" s="3">
        <f t="shared" si="39"/>
        <v>81</v>
      </c>
      <c r="I103" s="3">
        <f t="shared" si="39"/>
        <v>81</v>
      </c>
      <c r="J103" s="3">
        <f t="shared" si="37"/>
        <v>105</v>
      </c>
      <c r="K103" s="21">
        <f t="shared" si="27"/>
        <v>55</v>
      </c>
      <c r="L103" s="3">
        <f t="shared" si="28"/>
        <v>61</v>
      </c>
      <c r="M103" s="3">
        <f t="shared" si="42"/>
        <v>17</v>
      </c>
      <c r="N103" s="21">
        <f t="shared" si="35"/>
        <v>240</v>
      </c>
      <c r="O103" s="21">
        <f t="shared" si="36"/>
        <v>241</v>
      </c>
      <c r="P103" s="7"/>
    </row>
    <row r="104" spans="1:16" x14ac:dyDescent="0.6">
      <c r="A104" s="1">
        <v>101</v>
      </c>
      <c r="B104" s="2">
        <v>1405.48</v>
      </c>
      <c r="C104" s="12"/>
      <c r="D104" s="1" t="s">
        <v>13</v>
      </c>
      <c r="E104" s="1" t="s">
        <v>32</v>
      </c>
      <c r="F104" s="14" t="s">
        <v>2</v>
      </c>
      <c r="G104" s="3">
        <f t="shared" si="39"/>
        <v>81</v>
      </c>
      <c r="H104" s="3">
        <f t="shared" si="39"/>
        <v>81</v>
      </c>
      <c r="I104" s="3">
        <f t="shared" si="39"/>
        <v>81</v>
      </c>
      <c r="J104" s="3">
        <f t="shared" si="37"/>
        <v>105</v>
      </c>
      <c r="K104" s="21">
        <f t="shared" si="27"/>
        <v>55</v>
      </c>
      <c r="L104" s="3">
        <f t="shared" si="28"/>
        <v>61</v>
      </c>
      <c r="M104" s="3">
        <f t="shared" si="42"/>
        <v>17</v>
      </c>
      <c r="N104" s="21">
        <f t="shared" si="35"/>
        <v>240</v>
      </c>
      <c r="O104" s="21">
        <f t="shared" si="36"/>
        <v>241</v>
      </c>
      <c r="P104" s="7"/>
    </row>
    <row r="105" spans="1:16" x14ac:dyDescent="0.6">
      <c r="A105" s="1">
        <v>102</v>
      </c>
      <c r="B105" s="2">
        <v>1407.42</v>
      </c>
      <c r="C105" s="12"/>
      <c r="D105" s="1" t="s">
        <v>13</v>
      </c>
      <c r="E105" s="1" t="s">
        <v>32</v>
      </c>
      <c r="F105" s="14" t="s">
        <v>2</v>
      </c>
      <c r="G105" s="3">
        <f t="shared" si="39"/>
        <v>81</v>
      </c>
      <c r="H105" s="3">
        <f t="shared" si="39"/>
        <v>81</v>
      </c>
      <c r="I105" s="3">
        <f t="shared" si="39"/>
        <v>81</v>
      </c>
      <c r="J105" s="3">
        <f t="shared" si="37"/>
        <v>105</v>
      </c>
      <c r="K105" s="21">
        <f t="shared" si="27"/>
        <v>55</v>
      </c>
      <c r="L105" s="3">
        <f t="shared" si="28"/>
        <v>61</v>
      </c>
      <c r="M105" s="3">
        <f t="shared" si="42"/>
        <v>17</v>
      </c>
      <c r="N105" s="21">
        <f t="shared" si="35"/>
        <v>240</v>
      </c>
      <c r="O105" s="21">
        <f t="shared" si="36"/>
        <v>241</v>
      </c>
      <c r="P105" s="7"/>
    </row>
    <row r="106" spans="1:16" x14ac:dyDescent="0.6">
      <c r="A106" s="1">
        <v>103</v>
      </c>
      <c r="B106" s="2">
        <v>1409.45</v>
      </c>
      <c r="C106" s="12"/>
      <c r="D106" s="1" t="s">
        <v>13</v>
      </c>
      <c r="E106" s="1" t="s">
        <v>32</v>
      </c>
      <c r="F106" s="14" t="s">
        <v>2</v>
      </c>
      <c r="G106" s="3">
        <f t="shared" si="39"/>
        <v>81</v>
      </c>
      <c r="H106" s="3">
        <f t="shared" si="39"/>
        <v>81</v>
      </c>
      <c r="I106" s="3">
        <f t="shared" si="39"/>
        <v>81</v>
      </c>
      <c r="J106" s="3">
        <f t="shared" si="37"/>
        <v>105</v>
      </c>
      <c r="K106" s="21">
        <f t="shared" si="27"/>
        <v>55</v>
      </c>
      <c r="L106" s="3">
        <f t="shared" si="28"/>
        <v>61</v>
      </c>
      <c r="M106" s="3">
        <f t="shared" si="42"/>
        <v>17</v>
      </c>
      <c r="N106" s="21">
        <f t="shared" si="35"/>
        <v>240</v>
      </c>
      <c r="O106" s="21">
        <f t="shared" si="36"/>
        <v>241</v>
      </c>
      <c r="P106" s="7"/>
    </row>
    <row r="107" spans="1:16" x14ac:dyDescent="0.6">
      <c r="A107" s="1">
        <v>104</v>
      </c>
      <c r="B107" s="2">
        <v>1411.7</v>
      </c>
      <c r="C107" s="12"/>
      <c r="D107" s="1" t="s">
        <v>13</v>
      </c>
      <c r="E107" s="1" t="s">
        <v>32</v>
      </c>
      <c r="F107" s="14" t="s">
        <v>2</v>
      </c>
      <c r="G107" s="3">
        <f t="shared" si="39"/>
        <v>81</v>
      </c>
      <c r="H107" s="3">
        <f t="shared" si="39"/>
        <v>81</v>
      </c>
      <c r="I107" s="3">
        <f t="shared" si="39"/>
        <v>81</v>
      </c>
      <c r="J107" s="3">
        <f t="shared" si="37"/>
        <v>105</v>
      </c>
      <c r="K107" s="21">
        <f t="shared" si="27"/>
        <v>55</v>
      </c>
      <c r="L107" s="3">
        <f t="shared" si="28"/>
        <v>61</v>
      </c>
      <c r="M107" s="3">
        <f t="shared" si="42"/>
        <v>17</v>
      </c>
      <c r="N107" s="21">
        <f t="shared" si="35"/>
        <v>240</v>
      </c>
      <c r="O107" s="21">
        <f t="shared" si="36"/>
        <v>241</v>
      </c>
      <c r="P107" s="7"/>
    </row>
    <row r="108" spans="1:16" x14ac:dyDescent="0.6">
      <c r="A108" s="1">
        <v>105</v>
      </c>
      <c r="B108" s="2">
        <v>1415.595</v>
      </c>
      <c r="C108" s="12"/>
      <c r="D108" s="1" t="s">
        <v>13</v>
      </c>
      <c r="E108" s="1" t="s">
        <v>32</v>
      </c>
      <c r="F108" s="14" t="s">
        <v>2</v>
      </c>
      <c r="G108" s="3">
        <f t="shared" si="39"/>
        <v>81</v>
      </c>
      <c r="H108" s="3">
        <f t="shared" si="39"/>
        <v>81</v>
      </c>
      <c r="I108" s="3">
        <f t="shared" si="39"/>
        <v>81</v>
      </c>
      <c r="J108" s="3">
        <f t="shared" si="37"/>
        <v>105</v>
      </c>
      <c r="K108" s="21">
        <f t="shared" si="27"/>
        <v>55</v>
      </c>
      <c r="L108" s="3">
        <f t="shared" si="28"/>
        <v>61</v>
      </c>
      <c r="M108" s="3"/>
      <c r="N108" s="21">
        <f t="shared" si="35"/>
        <v>223</v>
      </c>
      <c r="O108" s="21">
        <f t="shared" si="36"/>
        <v>241</v>
      </c>
      <c r="P108" s="7"/>
    </row>
    <row r="109" spans="1:16" x14ac:dyDescent="0.6">
      <c r="A109" s="1">
        <v>106</v>
      </c>
      <c r="B109" s="2">
        <v>1418.2</v>
      </c>
      <c r="C109" s="12"/>
      <c r="D109" s="1" t="s">
        <v>13</v>
      </c>
      <c r="E109" s="1" t="s">
        <v>32</v>
      </c>
      <c r="F109" s="14" t="s">
        <v>2</v>
      </c>
      <c r="G109" s="3">
        <f t="shared" si="39"/>
        <v>81</v>
      </c>
      <c r="H109" s="3">
        <f t="shared" si="39"/>
        <v>81</v>
      </c>
      <c r="I109" s="3">
        <f t="shared" si="39"/>
        <v>81</v>
      </c>
      <c r="J109" s="3">
        <f t="shared" si="37"/>
        <v>105</v>
      </c>
      <c r="K109" s="21">
        <f t="shared" si="27"/>
        <v>55</v>
      </c>
      <c r="L109" s="3">
        <f t="shared" si="28"/>
        <v>61</v>
      </c>
      <c r="M109" s="3">
        <f t="shared" ref="M109:M114" si="43">ROUND(70*2/9,0)+1</f>
        <v>17</v>
      </c>
      <c r="N109" s="21">
        <f t="shared" si="35"/>
        <v>240</v>
      </c>
      <c r="O109" s="21">
        <f t="shared" si="36"/>
        <v>241</v>
      </c>
      <c r="P109" s="7"/>
    </row>
    <row r="110" spans="1:16" x14ac:dyDescent="0.6">
      <c r="A110" s="1">
        <v>107</v>
      </c>
      <c r="B110" s="2">
        <v>1420.72</v>
      </c>
      <c r="C110" s="12"/>
      <c r="D110" s="1" t="s">
        <v>13</v>
      </c>
      <c r="E110" s="1" t="s">
        <v>32</v>
      </c>
      <c r="F110" s="14" t="s">
        <v>2</v>
      </c>
      <c r="G110" s="3">
        <f t="shared" si="39"/>
        <v>81</v>
      </c>
      <c r="H110" s="3">
        <f t="shared" si="39"/>
        <v>81</v>
      </c>
      <c r="I110" s="3">
        <f t="shared" si="39"/>
        <v>81</v>
      </c>
      <c r="J110" s="3">
        <f t="shared" si="37"/>
        <v>105</v>
      </c>
      <c r="K110" s="21">
        <f t="shared" si="27"/>
        <v>55</v>
      </c>
      <c r="L110" s="3">
        <f t="shared" si="28"/>
        <v>61</v>
      </c>
      <c r="M110" s="3">
        <f t="shared" si="43"/>
        <v>17</v>
      </c>
      <c r="N110" s="21">
        <f t="shared" si="35"/>
        <v>240</v>
      </c>
      <c r="O110" s="21">
        <f t="shared" si="36"/>
        <v>241</v>
      </c>
      <c r="P110" s="7"/>
    </row>
    <row r="111" spans="1:16" x14ac:dyDescent="0.6">
      <c r="A111" s="1">
        <v>108</v>
      </c>
      <c r="B111" s="2">
        <v>1423.45</v>
      </c>
      <c r="C111" s="12"/>
      <c r="D111" s="1" t="s">
        <v>13</v>
      </c>
      <c r="E111" s="1" t="s">
        <v>32</v>
      </c>
      <c r="F111" s="14" t="s">
        <v>2</v>
      </c>
      <c r="G111" s="3">
        <f t="shared" si="39"/>
        <v>81</v>
      </c>
      <c r="H111" s="3">
        <f t="shared" si="39"/>
        <v>81</v>
      </c>
      <c r="I111" s="3">
        <f t="shared" si="39"/>
        <v>81</v>
      </c>
      <c r="J111" s="3">
        <f t="shared" si="37"/>
        <v>105</v>
      </c>
      <c r="K111" s="21">
        <f t="shared" si="27"/>
        <v>55</v>
      </c>
      <c r="L111" s="3">
        <f t="shared" si="28"/>
        <v>61</v>
      </c>
      <c r="M111" s="3">
        <f t="shared" si="43"/>
        <v>17</v>
      </c>
      <c r="N111" s="21">
        <f t="shared" si="35"/>
        <v>240</v>
      </c>
      <c r="O111" s="21">
        <f t="shared" si="36"/>
        <v>241</v>
      </c>
      <c r="P111" s="7"/>
    </row>
    <row r="112" spans="1:16" x14ac:dyDescent="0.6">
      <c r="A112" s="1">
        <v>109</v>
      </c>
      <c r="B112" s="2">
        <v>1425.4549999999999</v>
      </c>
      <c r="C112" s="12"/>
      <c r="D112" s="1" t="s">
        <v>13</v>
      </c>
      <c r="E112" s="1" t="s">
        <v>32</v>
      </c>
      <c r="F112" s="14" t="s">
        <v>2</v>
      </c>
      <c r="G112" s="3">
        <f t="shared" si="39"/>
        <v>81</v>
      </c>
      <c r="H112" s="3">
        <f t="shared" si="39"/>
        <v>81</v>
      </c>
      <c r="I112" s="3">
        <f t="shared" si="39"/>
        <v>81</v>
      </c>
      <c r="J112" s="3">
        <f t="shared" si="37"/>
        <v>105</v>
      </c>
      <c r="K112" s="21">
        <f t="shared" si="27"/>
        <v>55</v>
      </c>
      <c r="L112" s="3">
        <f t="shared" si="28"/>
        <v>61</v>
      </c>
      <c r="M112" s="3">
        <f t="shared" si="43"/>
        <v>17</v>
      </c>
      <c r="N112" s="21">
        <f t="shared" si="35"/>
        <v>240</v>
      </c>
      <c r="O112" s="21">
        <f t="shared" si="36"/>
        <v>241</v>
      </c>
      <c r="P112" s="7"/>
    </row>
    <row r="113" spans="1:16" x14ac:dyDescent="0.6">
      <c r="A113" s="1">
        <v>110</v>
      </c>
      <c r="B113" s="2">
        <v>1426.8</v>
      </c>
      <c r="C113" s="12"/>
      <c r="D113" s="1" t="s">
        <v>13</v>
      </c>
      <c r="E113" s="1" t="s">
        <v>32</v>
      </c>
      <c r="F113" s="14" t="s">
        <v>2</v>
      </c>
      <c r="G113" s="3">
        <f t="shared" si="39"/>
        <v>81</v>
      </c>
      <c r="H113" s="3">
        <f t="shared" si="39"/>
        <v>81</v>
      </c>
      <c r="I113" s="3">
        <f t="shared" si="39"/>
        <v>81</v>
      </c>
      <c r="J113" s="3">
        <f t="shared" si="37"/>
        <v>105</v>
      </c>
      <c r="K113" s="21">
        <f t="shared" si="27"/>
        <v>55</v>
      </c>
      <c r="L113" s="3">
        <f t="shared" si="28"/>
        <v>61</v>
      </c>
      <c r="M113" s="3">
        <f t="shared" si="43"/>
        <v>17</v>
      </c>
      <c r="N113" s="21">
        <f t="shared" si="35"/>
        <v>240</v>
      </c>
      <c r="O113" s="21">
        <f t="shared" si="36"/>
        <v>241</v>
      </c>
      <c r="P113" s="7"/>
    </row>
    <row r="114" spans="1:16" x14ac:dyDescent="0.6">
      <c r="A114" s="1">
        <v>111</v>
      </c>
      <c r="B114" s="2">
        <v>1428.3</v>
      </c>
      <c r="C114" s="12"/>
      <c r="D114" s="1" t="s">
        <v>13</v>
      </c>
      <c r="E114" s="1" t="s">
        <v>32</v>
      </c>
      <c r="F114" s="14" t="s">
        <v>2</v>
      </c>
      <c r="G114" s="3">
        <f t="shared" si="39"/>
        <v>81</v>
      </c>
      <c r="H114" s="3">
        <f t="shared" si="39"/>
        <v>81</v>
      </c>
      <c r="I114" s="3">
        <f t="shared" si="39"/>
        <v>81</v>
      </c>
      <c r="J114" s="3">
        <f t="shared" si="37"/>
        <v>105</v>
      </c>
      <c r="K114" s="21">
        <f t="shared" si="27"/>
        <v>55</v>
      </c>
      <c r="L114" s="3">
        <f t="shared" si="28"/>
        <v>61</v>
      </c>
      <c r="M114" s="3">
        <f t="shared" si="43"/>
        <v>17</v>
      </c>
      <c r="N114" s="21">
        <f t="shared" si="35"/>
        <v>240</v>
      </c>
      <c r="O114" s="21">
        <f t="shared" si="36"/>
        <v>241</v>
      </c>
      <c r="P114" s="7"/>
    </row>
    <row r="115" spans="1:16" x14ac:dyDescent="0.6">
      <c r="A115" s="1"/>
      <c r="B115" s="1"/>
      <c r="C115" s="1"/>
      <c r="D115" s="1"/>
      <c r="E115" s="19"/>
      <c r="F115" s="19"/>
      <c r="G115" s="8">
        <f>SUM(G4:G114)</f>
        <v>8991</v>
      </c>
      <c r="H115" s="8">
        <f t="shared" ref="H115:M115" si="44">SUM(H4:H114)</f>
        <v>8991</v>
      </c>
      <c r="I115" s="8">
        <f t="shared" si="44"/>
        <v>8991</v>
      </c>
      <c r="J115" s="8">
        <f t="shared" si="44"/>
        <v>10814</v>
      </c>
      <c r="K115" s="8">
        <f t="shared" si="44"/>
        <v>6105</v>
      </c>
      <c r="L115" s="8">
        <f t="shared" si="44"/>
        <v>6771</v>
      </c>
      <c r="M115" s="8">
        <f t="shared" si="44"/>
        <v>1490</v>
      </c>
      <c r="N115" s="8">
        <f>SUM(N4:N114)</f>
        <v>26243</v>
      </c>
      <c r="O115" s="8">
        <f>SUM(O4:O114)</f>
        <v>25910</v>
      </c>
      <c r="P115" s="1"/>
    </row>
    <row r="118" spans="1:16" x14ac:dyDescent="0.6">
      <c r="A118" s="65" t="s">
        <v>67</v>
      </c>
      <c r="B118" s="66"/>
      <c r="C118" s="67"/>
      <c r="E118" s="65" t="s">
        <v>68</v>
      </c>
      <c r="F118" s="66"/>
      <c r="G118" s="67"/>
    </row>
    <row r="119" spans="1:16" x14ac:dyDescent="0.6">
      <c r="A119" s="17" t="s">
        <v>18</v>
      </c>
      <c r="B119" s="17" t="s">
        <v>29</v>
      </c>
      <c r="C119" s="17"/>
      <c r="E119" s="17" t="s">
        <v>18</v>
      </c>
      <c r="F119" s="17" t="s">
        <v>29</v>
      </c>
      <c r="G119" s="17"/>
    </row>
    <row r="120" spans="1:16" x14ac:dyDescent="0.6">
      <c r="A120" s="17" t="s">
        <v>25</v>
      </c>
      <c r="B120" s="30">
        <f>SUMIF(E4:E114,A120,N4:N114)</f>
        <v>4001</v>
      </c>
      <c r="C120" s="17"/>
      <c r="E120" s="17" t="s">
        <v>25</v>
      </c>
      <c r="F120" s="30">
        <f>SUMIF(E4:E114,E120,O4:O114)</f>
        <v>3896</v>
      </c>
      <c r="G120" s="17"/>
    </row>
    <row r="121" spans="1:16" x14ac:dyDescent="0.6">
      <c r="A121" s="17" t="s">
        <v>30</v>
      </c>
      <c r="B121" s="30">
        <f>SUMIF(E4:E114,A121,N4:N114)</f>
        <v>6332</v>
      </c>
      <c r="C121" s="17"/>
      <c r="E121" s="17" t="s">
        <v>30</v>
      </c>
      <c r="F121" s="30">
        <f t="shared" ref="F121:F123" si="45">SUMIF(E5:E115,E121,O5:O115)</f>
        <v>6059</v>
      </c>
      <c r="G121" s="17"/>
    </row>
    <row r="122" spans="1:16" x14ac:dyDescent="0.6">
      <c r="A122" s="17" t="s">
        <v>31</v>
      </c>
      <c r="B122" s="30">
        <f>SUMIF(E4:E114,A122,N4:N114)</f>
        <v>7098</v>
      </c>
      <c r="C122" s="17"/>
      <c r="E122" s="17" t="s">
        <v>31</v>
      </c>
      <c r="F122" s="30">
        <f t="shared" si="45"/>
        <v>7038</v>
      </c>
      <c r="G122" s="17"/>
    </row>
    <row r="123" spans="1:16" x14ac:dyDescent="0.6">
      <c r="A123" s="17" t="s">
        <v>32</v>
      </c>
      <c r="B123" s="30">
        <f>SUMIF(E4:E114,A123,N4:N114)</f>
        <v>8812</v>
      </c>
      <c r="C123" s="17"/>
      <c r="E123" s="17" t="s">
        <v>32</v>
      </c>
      <c r="F123" s="30">
        <f t="shared" si="45"/>
        <v>8917</v>
      </c>
      <c r="G123" s="17"/>
    </row>
    <row r="124" spans="1:16" x14ac:dyDescent="0.6">
      <c r="A124" s="17" t="s">
        <v>10</v>
      </c>
      <c r="B124" s="30">
        <f>SUM(B120:B123)</f>
        <v>26243</v>
      </c>
      <c r="C124" s="17"/>
      <c r="E124" s="17" t="s">
        <v>10</v>
      </c>
      <c r="F124" s="30">
        <f>SUM(F120:F123)</f>
        <v>25910</v>
      </c>
      <c r="G124" s="17"/>
    </row>
  </sheetData>
  <autoFilter ref="A3:Q115" xr:uid="{32B4A2BA-9745-4BA1-9773-B9B60224275C}"/>
  <mergeCells count="10">
    <mergeCell ref="A118:C118"/>
    <mergeCell ref="A1:P1"/>
    <mergeCell ref="A2:A3"/>
    <mergeCell ref="B2:C2"/>
    <mergeCell ref="D2:D3"/>
    <mergeCell ref="E2:E3"/>
    <mergeCell ref="F2:F3"/>
    <mergeCell ref="N2:N3"/>
    <mergeCell ref="P2:P3"/>
    <mergeCell ref="E118:G118"/>
  </mergeCells>
  <phoneticPr fontId="5" type="noConversion"/>
  <pageMargins left="0.70866141732283472" right="0.70866141732283472" top="0.74803149606299213" bottom="0.74803149606299213" header="0.31496062992125984" footer="0.31496062992125984"/>
  <pageSetup paperSize="9" scale="64" fitToHeight="1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3EA7-831C-4B7D-BAB1-52F51F4304BE}">
  <dimension ref="A1:K120"/>
  <sheetViews>
    <sheetView view="pageBreakPreview" zoomScaleNormal="85" zoomScaleSheetLayoutView="100" workbookViewId="0">
      <pane xSplit="6" ySplit="3" topLeftCell="G4" activePane="bottomRight" state="frozen"/>
      <selection pane="topRight" activeCell="G1" sqref="G1"/>
      <selection pane="bottomLeft" activeCell="A4" sqref="A4"/>
      <selection pane="bottomRight" sqref="A1:K1"/>
    </sheetView>
  </sheetViews>
  <sheetFormatPr defaultColWidth="8.77734375" defaultRowHeight="19" x14ac:dyDescent="0.6"/>
  <cols>
    <col min="1" max="1" width="8.77734375" style="4"/>
    <col min="2" max="2" width="9.77734375" style="4" bestFit="1" customWidth="1"/>
    <col min="3" max="3" width="8.77734375" style="4" customWidth="1"/>
    <col min="4" max="4" width="8.77734375" style="4"/>
    <col min="5" max="5" width="11.21875" style="4" bestFit="1" customWidth="1"/>
    <col min="6" max="6" width="20.88671875" style="4" customWidth="1"/>
    <col min="7" max="7" width="13.77734375" style="4" customWidth="1"/>
    <col min="8" max="8" width="22.6640625" style="4" customWidth="1"/>
    <col min="9" max="9" width="21.5546875" style="4" customWidth="1"/>
    <col min="10" max="10" width="9.6640625" style="4" bestFit="1" customWidth="1"/>
    <col min="11" max="11" width="9.33203125" style="4" bestFit="1" customWidth="1"/>
    <col min="12" max="16384" width="8.77734375" style="4"/>
  </cols>
  <sheetData>
    <row r="1" spans="1:11" x14ac:dyDescent="0.6">
      <c r="A1" s="68" t="s">
        <v>51</v>
      </c>
      <c r="B1" s="68"/>
      <c r="C1" s="68"/>
      <c r="D1" s="68"/>
      <c r="E1" s="68"/>
      <c r="F1" s="68"/>
      <c r="G1" s="68"/>
      <c r="H1" s="68"/>
      <c r="I1" s="68"/>
      <c r="J1" s="68"/>
      <c r="K1" s="68"/>
    </row>
    <row r="2" spans="1:11" ht="75.95" x14ac:dyDescent="0.6">
      <c r="A2" s="69" t="s">
        <v>5</v>
      </c>
      <c r="B2" s="69" t="s">
        <v>6</v>
      </c>
      <c r="C2" s="69"/>
      <c r="D2" s="69" t="s">
        <v>0</v>
      </c>
      <c r="E2" s="69" t="s">
        <v>18</v>
      </c>
      <c r="F2" s="70" t="s">
        <v>14</v>
      </c>
      <c r="G2" s="6" t="s">
        <v>15</v>
      </c>
      <c r="H2" s="6" t="s">
        <v>52</v>
      </c>
      <c r="I2" s="6" t="s">
        <v>49</v>
      </c>
      <c r="J2" s="71" t="s">
        <v>17</v>
      </c>
      <c r="K2" s="69" t="s">
        <v>1</v>
      </c>
    </row>
    <row r="3" spans="1:11" x14ac:dyDescent="0.6">
      <c r="A3" s="69"/>
      <c r="B3" s="5" t="s">
        <v>7</v>
      </c>
      <c r="C3" s="5" t="s">
        <v>8</v>
      </c>
      <c r="D3" s="69"/>
      <c r="E3" s="69"/>
      <c r="F3" s="69"/>
      <c r="G3" s="10" t="s">
        <v>11</v>
      </c>
      <c r="H3" s="10" t="s">
        <v>11</v>
      </c>
      <c r="I3" s="9" t="s">
        <v>16</v>
      </c>
      <c r="J3" s="71"/>
      <c r="K3" s="69"/>
    </row>
    <row r="4" spans="1:11" x14ac:dyDescent="0.6">
      <c r="A4" s="1">
        <v>1</v>
      </c>
      <c r="B4" s="14">
        <v>658.2</v>
      </c>
      <c r="C4" s="12"/>
      <c r="D4" s="34" t="s">
        <v>3</v>
      </c>
      <c r="E4" s="1" t="s">
        <v>25</v>
      </c>
      <c r="F4" s="14" t="s">
        <v>53</v>
      </c>
      <c r="G4" s="3">
        <f>ROUND(270/9,0)+1</f>
        <v>31</v>
      </c>
      <c r="H4" s="3">
        <f>ROUND(10*2,0)</f>
        <v>20</v>
      </c>
      <c r="I4" s="21">
        <f>ROUND(90*2/9,0)+1</f>
        <v>21</v>
      </c>
      <c r="J4" s="21">
        <f>SUM(G4:I4)</f>
        <v>72</v>
      </c>
      <c r="K4" s="7"/>
    </row>
    <row r="5" spans="1:11" x14ac:dyDescent="0.6">
      <c r="A5" s="1">
        <v>2</v>
      </c>
      <c r="B5" s="14">
        <v>664.71</v>
      </c>
      <c r="C5" s="12"/>
      <c r="D5" s="34" t="s">
        <v>4</v>
      </c>
      <c r="E5" s="1" t="s">
        <v>25</v>
      </c>
      <c r="F5" s="14" t="s">
        <v>53</v>
      </c>
      <c r="G5" s="3">
        <f t="shared" ref="G5:G32" si="0">ROUND(270/9,0)+1</f>
        <v>31</v>
      </c>
      <c r="H5" s="3">
        <f t="shared" ref="H5:H32" si="1">ROUND(10*2,0)</f>
        <v>20</v>
      </c>
      <c r="I5" s="21">
        <f>ROUND(90*2/9,0)+1</f>
        <v>21</v>
      </c>
      <c r="J5" s="21">
        <f t="shared" ref="J5:J32" si="2">SUM(G5:I5)</f>
        <v>72</v>
      </c>
      <c r="K5" s="7"/>
    </row>
    <row r="6" spans="1:11" x14ac:dyDescent="0.6">
      <c r="A6" s="1">
        <v>3</v>
      </c>
      <c r="B6" s="14">
        <v>664.75</v>
      </c>
      <c r="C6" s="12"/>
      <c r="D6" s="34" t="s">
        <v>3</v>
      </c>
      <c r="E6" s="1" t="s">
        <v>25</v>
      </c>
      <c r="F6" s="14" t="s">
        <v>53</v>
      </c>
      <c r="G6" s="3">
        <f t="shared" si="0"/>
        <v>31</v>
      </c>
      <c r="H6" s="3">
        <f t="shared" si="1"/>
        <v>20</v>
      </c>
      <c r="I6" s="21">
        <f t="shared" ref="I6:I69" si="3">ROUND(90*2/9,0)+1</f>
        <v>21</v>
      </c>
      <c r="J6" s="21">
        <f t="shared" si="2"/>
        <v>72</v>
      </c>
      <c r="K6" s="7"/>
    </row>
    <row r="7" spans="1:11" x14ac:dyDescent="0.6">
      <c r="A7" s="1">
        <v>4</v>
      </c>
      <c r="B7" s="14">
        <v>668.55499999999995</v>
      </c>
      <c r="C7" s="12"/>
      <c r="D7" s="34" t="s">
        <v>4</v>
      </c>
      <c r="E7" s="1" t="s">
        <v>25</v>
      </c>
      <c r="F7" s="14" t="s">
        <v>53</v>
      </c>
      <c r="G7" s="3">
        <f t="shared" si="0"/>
        <v>31</v>
      </c>
      <c r="H7" s="3">
        <f t="shared" si="1"/>
        <v>20</v>
      </c>
      <c r="I7" s="21">
        <f t="shared" si="3"/>
        <v>21</v>
      </c>
      <c r="J7" s="21">
        <f t="shared" si="2"/>
        <v>72</v>
      </c>
      <c r="K7" s="7"/>
    </row>
    <row r="8" spans="1:11" x14ac:dyDescent="0.6">
      <c r="A8" s="1">
        <v>5</v>
      </c>
      <c r="B8" s="14">
        <v>668.6</v>
      </c>
      <c r="C8" s="12"/>
      <c r="D8" s="34" t="s">
        <v>3</v>
      </c>
      <c r="E8" s="1" t="s">
        <v>25</v>
      </c>
      <c r="F8" s="14" t="s">
        <v>53</v>
      </c>
      <c r="G8" s="3">
        <f t="shared" si="0"/>
        <v>31</v>
      </c>
      <c r="H8" s="3">
        <f t="shared" si="1"/>
        <v>20</v>
      </c>
      <c r="I8" s="21">
        <f t="shared" si="3"/>
        <v>21</v>
      </c>
      <c r="J8" s="21">
        <f t="shared" si="2"/>
        <v>72</v>
      </c>
      <c r="K8" s="7"/>
    </row>
    <row r="9" spans="1:11" x14ac:dyDescent="0.6">
      <c r="A9" s="1">
        <v>6</v>
      </c>
      <c r="B9" s="14">
        <v>672.7</v>
      </c>
      <c r="C9" s="12"/>
      <c r="D9" s="34" t="s">
        <v>3</v>
      </c>
      <c r="E9" s="1" t="s">
        <v>25</v>
      </c>
      <c r="F9" s="14" t="s">
        <v>53</v>
      </c>
      <c r="G9" s="3">
        <f t="shared" si="0"/>
        <v>31</v>
      </c>
      <c r="H9" s="3">
        <f t="shared" si="1"/>
        <v>20</v>
      </c>
      <c r="I9" s="21">
        <f t="shared" si="3"/>
        <v>21</v>
      </c>
      <c r="J9" s="21">
        <f t="shared" si="2"/>
        <v>72</v>
      </c>
      <c r="K9" s="7"/>
    </row>
    <row r="10" spans="1:11" x14ac:dyDescent="0.6">
      <c r="A10" s="1">
        <v>7</v>
      </c>
      <c r="B10" s="14">
        <v>672.7</v>
      </c>
      <c r="C10" s="12"/>
      <c r="D10" s="34" t="s">
        <v>4</v>
      </c>
      <c r="E10" s="1" t="s">
        <v>25</v>
      </c>
      <c r="F10" s="14" t="s">
        <v>53</v>
      </c>
      <c r="G10" s="3">
        <f t="shared" si="0"/>
        <v>31</v>
      </c>
      <c r="H10" s="3">
        <f t="shared" si="1"/>
        <v>20</v>
      </c>
      <c r="I10" s="21">
        <f t="shared" si="3"/>
        <v>21</v>
      </c>
      <c r="J10" s="21">
        <f t="shared" si="2"/>
        <v>72</v>
      </c>
      <c r="K10" s="7"/>
    </row>
    <row r="11" spans="1:11" x14ac:dyDescent="0.6">
      <c r="A11" s="1">
        <v>8</v>
      </c>
      <c r="B11" s="14">
        <v>675.02</v>
      </c>
      <c r="C11" s="12"/>
      <c r="D11" s="34" t="s">
        <v>4</v>
      </c>
      <c r="E11" s="1" t="s">
        <v>25</v>
      </c>
      <c r="F11" s="14" t="s">
        <v>53</v>
      </c>
      <c r="G11" s="3">
        <f t="shared" si="0"/>
        <v>31</v>
      </c>
      <c r="H11" s="3">
        <f t="shared" si="1"/>
        <v>20</v>
      </c>
      <c r="I11" s="21">
        <f t="shared" si="3"/>
        <v>21</v>
      </c>
      <c r="J11" s="21">
        <f t="shared" si="2"/>
        <v>72</v>
      </c>
      <c r="K11" s="7"/>
    </row>
    <row r="12" spans="1:11" x14ac:dyDescent="0.6">
      <c r="A12" s="1">
        <v>9</v>
      </c>
      <c r="B12" s="14">
        <v>675.1</v>
      </c>
      <c r="C12" s="12"/>
      <c r="D12" s="34" t="s">
        <v>3</v>
      </c>
      <c r="E12" s="1" t="s">
        <v>25</v>
      </c>
      <c r="F12" s="14" t="s">
        <v>53</v>
      </c>
      <c r="G12" s="3">
        <f t="shared" si="0"/>
        <v>31</v>
      </c>
      <c r="H12" s="3">
        <f t="shared" si="1"/>
        <v>20</v>
      </c>
      <c r="I12" s="21">
        <f t="shared" si="3"/>
        <v>21</v>
      </c>
      <c r="J12" s="21">
        <f t="shared" si="2"/>
        <v>72</v>
      </c>
      <c r="K12" s="7"/>
    </row>
    <row r="13" spans="1:11" x14ac:dyDescent="0.6">
      <c r="A13" s="1">
        <v>10</v>
      </c>
      <c r="B13" s="14">
        <v>676.95</v>
      </c>
      <c r="C13" s="12"/>
      <c r="D13" s="34" t="s">
        <v>3</v>
      </c>
      <c r="E13" s="1" t="s">
        <v>25</v>
      </c>
      <c r="F13" s="14" t="s">
        <v>53</v>
      </c>
      <c r="G13" s="3">
        <f t="shared" si="0"/>
        <v>31</v>
      </c>
      <c r="H13" s="3">
        <f t="shared" si="1"/>
        <v>20</v>
      </c>
      <c r="I13" s="21">
        <f t="shared" si="3"/>
        <v>21</v>
      </c>
      <c r="J13" s="21">
        <f t="shared" si="2"/>
        <v>72</v>
      </c>
      <c r="K13" s="7"/>
    </row>
    <row r="14" spans="1:11" x14ac:dyDescent="0.6">
      <c r="A14" s="1">
        <v>11</v>
      </c>
      <c r="B14" s="14">
        <v>677.15</v>
      </c>
      <c r="C14" s="12"/>
      <c r="D14" s="34" t="s">
        <v>4</v>
      </c>
      <c r="E14" s="1" t="s">
        <v>25</v>
      </c>
      <c r="F14" s="14" t="s">
        <v>53</v>
      </c>
      <c r="G14" s="3">
        <f t="shared" si="0"/>
        <v>31</v>
      </c>
      <c r="H14" s="3">
        <f t="shared" si="1"/>
        <v>20</v>
      </c>
      <c r="I14" s="21">
        <f t="shared" si="3"/>
        <v>21</v>
      </c>
      <c r="J14" s="21">
        <f t="shared" si="2"/>
        <v>72</v>
      </c>
      <c r="K14" s="7"/>
    </row>
    <row r="15" spans="1:11" x14ac:dyDescent="0.6">
      <c r="A15" s="1">
        <v>12</v>
      </c>
      <c r="B15" s="14">
        <v>678.05</v>
      </c>
      <c r="C15" s="12"/>
      <c r="D15" s="34" t="s">
        <v>4</v>
      </c>
      <c r="E15" s="1" t="s">
        <v>25</v>
      </c>
      <c r="F15" s="14" t="s">
        <v>53</v>
      </c>
      <c r="G15" s="3">
        <f t="shared" si="0"/>
        <v>31</v>
      </c>
      <c r="H15" s="3">
        <f t="shared" si="1"/>
        <v>20</v>
      </c>
      <c r="I15" s="21">
        <f t="shared" si="3"/>
        <v>21</v>
      </c>
      <c r="J15" s="21">
        <f t="shared" si="2"/>
        <v>72</v>
      </c>
      <c r="K15" s="7"/>
    </row>
    <row r="16" spans="1:11" x14ac:dyDescent="0.6">
      <c r="A16" s="1">
        <v>13</v>
      </c>
      <c r="B16" s="14">
        <v>678.2</v>
      </c>
      <c r="C16" s="12"/>
      <c r="D16" s="34" t="s">
        <v>3</v>
      </c>
      <c r="E16" s="1" t="s">
        <v>25</v>
      </c>
      <c r="F16" s="14" t="s">
        <v>53</v>
      </c>
      <c r="G16" s="3">
        <f t="shared" si="0"/>
        <v>31</v>
      </c>
      <c r="H16" s="3">
        <f t="shared" si="1"/>
        <v>20</v>
      </c>
      <c r="I16" s="21">
        <f t="shared" si="3"/>
        <v>21</v>
      </c>
      <c r="J16" s="21">
        <f t="shared" si="2"/>
        <v>72</v>
      </c>
      <c r="K16" s="7"/>
    </row>
    <row r="17" spans="1:11" x14ac:dyDescent="0.6">
      <c r="A17" s="1">
        <v>14</v>
      </c>
      <c r="B17" s="14">
        <v>681.81799999999998</v>
      </c>
      <c r="C17" s="12"/>
      <c r="D17" s="34" t="s">
        <v>3</v>
      </c>
      <c r="E17" s="1" t="s">
        <v>25</v>
      </c>
      <c r="F17" s="14" t="s">
        <v>53</v>
      </c>
      <c r="G17" s="3">
        <f t="shared" si="0"/>
        <v>31</v>
      </c>
      <c r="H17" s="3">
        <f t="shared" si="1"/>
        <v>20</v>
      </c>
      <c r="I17" s="21">
        <f t="shared" si="3"/>
        <v>21</v>
      </c>
      <c r="J17" s="21">
        <f t="shared" si="2"/>
        <v>72</v>
      </c>
      <c r="K17" s="7"/>
    </row>
    <row r="18" spans="1:11" x14ac:dyDescent="0.6">
      <c r="A18" s="1">
        <v>15</v>
      </c>
      <c r="B18" s="14">
        <v>686.8</v>
      </c>
      <c r="C18" s="12"/>
      <c r="D18" s="34" t="s">
        <v>3</v>
      </c>
      <c r="E18" s="1" t="s">
        <v>25</v>
      </c>
      <c r="F18" s="14" t="s">
        <v>53</v>
      </c>
      <c r="G18" s="3">
        <f t="shared" si="0"/>
        <v>31</v>
      </c>
      <c r="H18" s="3">
        <f t="shared" si="1"/>
        <v>20</v>
      </c>
      <c r="I18" s="21">
        <f t="shared" si="3"/>
        <v>21</v>
      </c>
      <c r="J18" s="21">
        <f t="shared" si="2"/>
        <v>72</v>
      </c>
      <c r="K18" s="7"/>
    </row>
    <row r="19" spans="1:11" x14ac:dyDescent="0.6">
      <c r="A19" s="1">
        <v>16</v>
      </c>
      <c r="B19" s="14">
        <v>686.8</v>
      </c>
      <c r="C19" s="12"/>
      <c r="D19" s="34" t="s">
        <v>4</v>
      </c>
      <c r="E19" s="1" t="s">
        <v>25</v>
      </c>
      <c r="F19" s="14" t="s">
        <v>53</v>
      </c>
      <c r="G19" s="3">
        <f t="shared" si="0"/>
        <v>31</v>
      </c>
      <c r="H19" s="3">
        <f t="shared" si="1"/>
        <v>20</v>
      </c>
      <c r="I19" s="21">
        <f t="shared" si="3"/>
        <v>21</v>
      </c>
      <c r="J19" s="21">
        <f t="shared" si="2"/>
        <v>72</v>
      </c>
      <c r="K19" s="7"/>
    </row>
    <row r="20" spans="1:11" x14ac:dyDescent="0.6">
      <c r="A20" s="1">
        <v>17</v>
      </c>
      <c r="B20" s="14">
        <v>695.55</v>
      </c>
      <c r="C20" s="12"/>
      <c r="D20" s="34" t="s">
        <v>4</v>
      </c>
      <c r="E20" s="1" t="s">
        <v>25</v>
      </c>
      <c r="F20" s="14" t="s">
        <v>53</v>
      </c>
      <c r="G20" s="3">
        <f t="shared" si="0"/>
        <v>31</v>
      </c>
      <c r="H20" s="3">
        <f t="shared" si="1"/>
        <v>20</v>
      </c>
      <c r="I20" s="21">
        <f t="shared" si="3"/>
        <v>21</v>
      </c>
      <c r="J20" s="21">
        <f t="shared" si="2"/>
        <v>72</v>
      </c>
      <c r="K20" s="7"/>
    </row>
    <row r="21" spans="1:11" x14ac:dyDescent="0.6">
      <c r="A21" s="1">
        <v>18</v>
      </c>
      <c r="B21" s="14">
        <v>698.05</v>
      </c>
      <c r="C21" s="12"/>
      <c r="D21" s="34" t="s">
        <v>3</v>
      </c>
      <c r="E21" s="1" t="s">
        <v>25</v>
      </c>
      <c r="F21" s="14" t="s">
        <v>53</v>
      </c>
      <c r="G21" s="3">
        <f t="shared" si="0"/>
        <v>31</v>
      </c>
      <c r="H21" s="3">
        <f t="shared" si="1"/>
        <v>20</v>
      </c>
      <c r="I21" s="21">
        <f t="shared" si="3"/>
        <v>21</v>
      </c>
      <c r="J21" s="21">
        <f t="shared" si="2"/>
        <v>72</v>
      </c>
      <c r="K21" s="7"/>
    </row>
    <row r="22" spans="1:11" x14ac:dyDescent="0.6">
      <c r="A22" s="1">
        <v>19</v>
      </c>
      <c r="B22" s="14">
        <v>698.4</v>
      </c>
      <c r="C22" s="12"/>
      <c r="D22" s="34" t="s">
        <v>4</v>
      </c>
      <c r="E22" s="1" t="s">
        <v>25</v>
      </c>
      <c r="F22" s="14" t="s">
        <v>53</v>
      </c>
      <c r="G22" s="3">
        <f t="shared" si="0"/>
        <v>31</v>
      </c>
      <c r="H22" s="3">
        <f t="shared" si="1"/>
        <v>20</v>
      </c>
      <c r="I22" s="21">
        <f t="shared" si="3"/>
        <v>21</v>
      </c>
      <c r="J22" s="21">
        <f t="shared" si="2"/>
        <v>72</v>
      </c>
      <c r="K22" s="7"/>
    </row>
    <row r="23" spans="1:11" x14ac:dyDescent="0.6">
      <c r="A23" s="1">
        <v>20</v>
      </c>
      <c r="B23" s="14">
        <v>703</v>
      </c>
      <c r="C23" s="12"/>
      <c r="D23" s="34" t="s">
        <v>3</v>
      </c>
      <c r="E23" s="1" t="s">
        <v>25</v>
      </c>
      <c r="F23" s="14" t="s">
        <v>53</v>
      </c>
      <c r="G23" s="3">
        <f t="shared" si="0"/>
        <v>31</v>
      </c>
      <c r="H23" s="3">
        <f t="shared" si="1"/>
        <v>20</v>
      </c>
      <c r="I23" s="21">
        <f t="shared" si="3"/>
        <v>21</v>
      </c>
      <c r="J23" s="21">
        <f t="shared" si="2"/>
        <v>72</v>
      </c>
      <c r="K23" s="7"/>
    </row>
    <row r="24" spans="1:11" x14ac:dyDescent="0.6">
      <c r="A24" s="1">
        <v>21</v>
      </c>
      <c r="B24" s="14">
        <v>705.25</v>
      </c>
      <c r="C24" s="12"/>
      <c r="D24" s="34" t="s">
        <v>4</v>
      </c>
      <c r="E24" s="1" t="s">
        <v>25</v>
      </c>
      <c r="F24" s="14" t="s">
        <v>53</v>
      </c>
      <c r="G24" s="3">
        <f t="shared" si="0"/>
        <v>31</v>
      </c>
      <c r="H24" s="3">
        <f t="shared" si="1"/>
        <v>20</v>
      </c>
      <c r="I24" s="21">
        <f t="shared" si="3"/>
        <v>21</v>
      </c>
      <c r="J24" s="21">
        <f t="shared" si="2"/>
        <v>72</v>
      </c>
      <c r="K24" s="7"/>
    </row>
    <row r="25" spans="1:11" x14ac:dyDescent="0.6">
      <c r="A25" s="1">
        <v>22</v>
      </c>
      <c r="B25" s="14">
        <v>705.25</v>
      </c>
      <c r="C25" s="12"/>
      <c r="D25" s="34" t="s">
        <v>3</v>
      </c>
      <c r="E25" s="1" t="s">
        <v>25</v>
      </c>
      <c r="F25" s="14" t="s">
        <v>53</v>
      </c>
      <c r="G25" s="3">
        <f t="shared" si="0"/>
        <v>31</v>
      </c>
      <c r="H25" s="3">
        <f t="shared" si="1"/>
        <v>20</v>
      </c>
      <c r="I25" s="21">
        <f t="shared" si="3"/>
        <v>21</v>
      </c>
      <c r="J25" s="21">
        <f t="shared" si="2"/>
        <v>72</v>
      </c>
      <c r="K25" s="7"/>
    </row>
    <row r="26" spans="1:11" x14ac:dyDescent="0.6">
      <c r="A26" s="1">
        <v>23</v>
      </c>
      <c r="B26" s="14">
        <v>707.2</v>
      </c>
      <c r="C26" s="12"/>
      <c r="D26" s="34" t="s">
        <v>4</v>
      </c>
      <c r="E26" s="1" t="s">
        <v>25</v>
      </c>
      <c r="F26" s="14" t="s">
        <v>53</v>
      </c>
      <c r="G26" s="3">
        <f t="shared" si="0"/>
        <v>31</v>
      </c>
      <c r="H26" s="3">
        <f t="shared" si="1"/>
        <v>20</v>
      </c>
      <c r="I26" s="21">
        <f t="shared" si="3"/>
        <v>21</v>
      </c>
      <c r="J26" s="21">
        <f t="shared" si="2"/>
        <v>72</v>
      </c>
      <c r="K26" s="7"/>
    </row>
    <row r="27" spans="1:11" x14ac:dyDescent="0.6">
      <c r="A27" s="1">
        <v>24</v>
      </c>
      <c r="B27" s="14">
        <v>707.2</v>
      </c>
      <c r="C27" s="12"/>
      <c r="D27" s="34" t="s">
        <v>3</v>
      </c>
      <c r="E27" s="1" t="s">
        <v>25</v>
      </c>
      <c r="F27" s="14" t="s">
        <v>53</v>
      </c>
      <c r="G27" s="3">
        <f t="shared" si="0"/>
        <v>31</v>
      </c>
      <c r="H27" s="3">
        <f t="shared" si="1"/>
        <v>20</v>
      </c>
      <c r="I27" s="21">
        <f t="shared" si="3"/>
        <v>21</v>
      </c>
      <c r="J27" s="21">
        <f t="shared" si="2"/>
        <v>72</v>
      </c>
      <c r="K27" s="7"/>
    </row>
    <row r="28" spans="1:11" x14ac:dyDescent="0.6">
      <c r="A28" s="1">
        <v>25</v>
      </c>
      <c r="B28" s="14">
        <v>708.65</v>
      </c>
      <c r="C28" s="12"/>
      <c r="D28" s="34" t="s">
        <v>4</v>
      </c>
      <c r="E28" s="1" t="s">
        <v>25</v>
      </c>
      <c r="F28" s="14" t="s">
        <v>53</v>
      </c>
      <c r="G28" s="3">
        <f t="shared" si="0"/>
        <v>31</v>
      </c>
      <c r="H28" s="3">
        <f t="shared" si="1"/>
        <v>20</v>
      </c>
      <c r="I28" s="21">
        <f t="shared" si="3"/>
        <v>21</v>
      </c>
      <c r="J28" s="21">
        <f t="shared" si="2"/>
        <v>72</v>
      </c>
      <c r="K28" s="7"/>
    </row>
    <row r="29" spans="1:11" x14ac:dyDescent="0.6">
      <c r="A29" s="1">
        <v>26</v>
      </c>
      <c r="B29" s="14">
        <v>708.7</v>
      </c>
      <c r="C29" s="12"/>
      <c r="D29" s="34" t="s">
        <v>3</v>
      </c>
      <c r="E29" s="1" t="s">
        <v>25</v>
      </c>
      <c r="F29" s="14" t="s">
        <v>53</v>
      </c>
      <c r="G29" s="3">
        <f t="shared" si="0"/>
        <v>31</v>
      </c>
      <c r="H29" s="3">
        <f t="shared" si="1"/>
        <v>20</v>
      </c>
      <c r="I29" s="21">
        <f t="shared" si="3"/>
        <v>21</v>
      </c>
      <c r="J29" s="21">
        <f t="shared" si="2"/>
        <v>72</v>
      </c>
      <c r="K29" s="7"/>
    </row>
    <row r="30" spans="1:11" x14ac:dyDescent="0.6">
      <c r="A30" s="1">
        <v>27</v>
      </c>
      <c r="B30" s="14">
        <v>665.1</v>
      </c>
      <c r="C30" s="12"/>
      <c r="D30" s="34" t="s">
        <v>4</v>
      </c>
      <c r="E30" s="1" t="s">
        <v>25</v>
      </c>
      <c r="F30" s="1" t="s">
        <v>54</v>
      </c>
      <c r="G30" s="3">
        <f t="shared" si="0"/>
        <v>31</v>
      </c>
      <c r="H30" s="3">
        <f t="shared" si="1"/>
        <v>20</v>
      </c>
      <c r="I30" s="21">
        <f t="shared" si="3"/>
        <v>21</v>
      </c>
      <c r="J30" s="21">
        <f t="shared" si="2"/>
        <v>72</v>
      </c>
      <c r="K30" s="7"/>
    </row>
    <row r="31" spans="1:11" x14ac:dyDescent="0.6">
      <c r="A31" s="1">
        <v>28</v>
      </c>
      <c r="B31" s="14">
        <v>677.61</v>
      </c>
      <c r="C31" s="12"/>
      <c r="D31" s="34" t="s">
        <v>3</v>
      </c>
      <c r="E31" s="1" t="s">
        <v>25</v>
      </c>
      <c r="F31" s="1" t="s">
        <v>54</v>
      </c>
      <c r="G31" s="3">
        <f t="shared" si="0"/>
        <v>31</v>
      </c>
      <c r="H31" s="3">
        <f t="shared" si="1"/>
        <v>20</v>
      </c>
      <c r="I31" s="21">
        <f t="shared" si="3"/>
        <v>21</v>
      </c>
      <c r="J31" s="21">
        <f t="shared" si="2"/>
        <v>72</v>
      </c>
      <c r="K31" s="7"/>
    </row>
    <row r="32" spans="1:11" x14ac:dyDescent="0.6">
      <c r="A32" s="1">
        <v>29</v>
      </c>
      <c r="B32" s="14">
        <v>712.7</v>
      </c>
      <c r="C32" s="12"/>
      <c r="D32" s="34" t="s">
        <v>4</v>
      </c>
      <c r="E32" s="1" t="s">
        <v>25</v>
      </c>
      <c r="F32" s="1" t="s">
        <v>54</v>
      </c>
      <c r="G32" s="3">
        <f t="shared" si="0"/>
        <v>31</v>
      </c>
      <c r="H32" s="3">
        <f t="shared" si="1"/>
        <v>20</v>
      </c>
      <c r="I32" s="21">
        <f t="shared" si="3"/>
        <v>21</v>
      </c>
      <c r="J32" s="21">
        <f t="shared" si="2"/>
        <v>72</v>
      </c>
      <c r="K32" s="7"/>
    </row>
    <row r="33" spans="1:11" x14ac:dyDescent="0.6">
      <c r="A33" s="1">
        <v>30</v>
      </c>
      <c r="B33" s="35">
        <v>728.3</v>
      </c>
      <c r="C33" s="12"/>
      <c r="D33" s="36" t="s">
        <v>3</v>
      </c>
      <c r="E33" s="1" t="s">
        <v>30</v>
      </c>
      <c r="F33" s="14" t="s">
        <v>53</v>
      </c>
      <c r="G33" s="3">
        <f>ROUND(270/9,0)+1</f>
        <v>31</v>
      </c>
      <c r="H33" s="3">
        <f>ROUND((10*2),0)+1</f>
        <v>21</v>
      </c>
      <c r="I33" s="21">
        <f t="shared" si="3"/>
        <v>21</v>
      </c>
      <c r="J33" s="21">
        <f>SUM(G33:I33)</f>
        <v>73</v>
      </c>
      <c r="K33" s="7"/>
    </row>
    <row r="34" spans="1:11" x14ac:dyDescent="0.6">
      <c r="A34" s="1">
        <v>31</v>
      </c>
      <c r="B34" s="35">
        <v>728.55</v>
      </c>
      <c r="C34" s="12"/>
      <c r="D34" s="36" t="s">
        <v>4</v>
      </c>
      <c r="E34" s="1" t="s">
        <v>30</v>
      </c>
      <c r="F34" s="14" t="s">
        <v>53</v>
      </c>
      <c r="G34" s="3">
        <f t="shared" ref="G34:G64" si="4">ROUND(270/9,0)+1</f>
        <v>31</v>
      </c>
      <c r="H34" s="3">
        <f t="shared" ref="H34:H64" si="5">ROUND((10*2),0)+1</f>
        <v>21</v>
      </c>
      <c r="I34" s="21">
        <f t="shared" si="3"/>
        <v>21</v>
      </c>
      <c r="J34" s="21">
        <f t="shared" ref="J34:J64" si="6">SUM(G34:I34)</f>
        <v>73</v>
      </c>
      <c r="K34" s="7"/>
    </row>
    <row r="35" spans="1:11" x14ac:dyDescent="0.6">
      <c r="A35" s="1">
        <v>32</v>
      </c>
      <c r="B35" s="35">
        <v>731.85</v>
      </c>
      <c r="C35" s="12"/>
      <c r="D35" s="36" t="s">
        <v>3</v>
      </c>
      <c r="E35" s="1" t="s">
        <v>30</v>
      </c>
      <c r="F35" s="14" t="s">
        <v>53</v>
      </c>
      <c r="G35" s="3">
        <f t="shared" si="4"/>
        <v>31</v>
      </c>
      <c r="H35" s="3">
        <f t="shared" si="5"/>
        <v>21</v>
      </c>
      <c r="I35" s="21">
        <f t="shared" si="3"/>
        <v>21</v>
      </c>
      <c r="J35" s="21">
        <f t="shared" si="6"/>
        <v>73</v>
      </c>
      <c r="K35" s="7"/>
    </row>
    <row r="36" spans="1:11" x14ac:dyDescent="0.6">
      <c r="A36" s="1">
        <v>33</v>
      </c>
      <c r="B36" s="35">
        <v>732.06</v>
      </c>
      <c r="C36" s="12"/>
      <c r="D36" s="36" t="s">
        <v>4</v>
      </c>
      <c r="E36" s="1" t="s">
        <v>30</v>
      </c>
      <c r="F36" s="14" t="s">
        <v>53</v>
      </c>
      <c r="G36" s="3">
        <f t="shared" si="4"/>
        <v>31</v>
      </c>
      <c r="H36" s="3">
        <f t="shared" si="5"/>
        <v>21</v>
      </c>
      <c r="I36" s="21">
        <f t="shared" si="3"/>
        <v>21</v>
      </c>
      <c r="J36" s="21">
        <f t="shared" si="6"/>
        <v>73</v>
      </c>
      <c r="K36" s="7"/>
    </row>
    <row r="37" spans="1:11" x14ac:dyDescent="0.6">
      <c r="A37" s="1">
        <v>34</v>
      </c>
      <c r="B37" s="35">
        <v>736.25</v>
      </c>
      <c r="C37" s="12"/>
      <c r="D37" s="36" t="s">
        <v>3</v>
      </c>
      <c r="E37" s="1" t="s">
        <v>30</v>
      </c>
      <c r="F37" s="14" t="s">
        <v>53</v>
      </c>
      <c r="G37" s="3">
        <f t="shared" si="4"/>
        <v>31</v>
      </c>
      <c r="H37" s="3">
        <f t="shared" si="5"/>
        <v>21</v>
      </c>
      <c r="I37" s="21">
        <f t="shared" si="3"/>
        <v>21</v>
      </c>
      <c r="J37" s="21">
        <f t="shared" si="6"/>
        <v>73</v>
      </c>
      <c r="K37" s="7"/>
    </row>
    <row r="38" spans="1:11" x14ac:dyDescent="0.6">
      <c r="A38" s="1">
        <v>35</v>
      </c>
      <c r="B38" s="35">
        <v>736.35</v>
      </c>
      <c r="C38" s="12"/>
      <c r="D38" s="36" t="s">
        <v>4</v>
      </c>
      <c r="E38" s="1" t="s">
        <v>30</v>
      </c>
      <c r="F38" s="14" t="s">
        <v>53</v>
      </c>
      <c r="G38" s="3">
        <f t="shared" si="4"/>
        <v>31</v>
      </c>
      <c r="H38" s="3">
        <f t="shared" si="5"/>
        <v>21</v>
      </c>
      <c r="I38" s="21">
        <f t="shared" si="3"/>
        <v>21</v>
      </c>
      <c r="J38" s="21">
        <f t="shared" si="6"/>
        <v>73</v>
      </c>
      <c r="K38" s="7"/>
    </row>
    <row r="39" spans="1:11" x14ac:dyDescent="0.6">
      <c r="A39" s="1">
        <v>36</v>
      </c>
      <c r="B39" s="35">
        <v>740.53</v>
      </c>
      <c r="C39" s="12"/>
      <c r="D39" s="36" t="s">
        <v>3</v>
      </c>
      <c r="E39" s="1" t="s">
        <v>30</v>
      </c>
      <c r="F39" s="14" t="s">
        <v>53</v>
      </c>
      <c r="G39" s="3">
        <f t="shared" si="4"/>
        <v>31</v>
      </c>
      <c r="H39" s="3">
        <f t="shared" si="5"/>
        <v>21</v>
      </c>
      <c r="I39" s="21">
        <f t="shared" si="3"/>
        <v>21</v>
      </c>
      <c r="J39" s="21">
        <f t="shared" si="6"/>
        <v>73</v>
      </c>
      <c r="K39" s="7"/>
    </row>
    <row r="40" spans="1:11" x14ac:dyDescent="0.6">
      <c r="A40" s="1">
        <v>37</v>
      </c>
      <c r="B40" s="35">
        <v>740.54</v>
      </c>
      <c r="C40" s="12"/>
      <c r="D40" s="36" t="s">
        <v>4</v>
      </c>
      <c r="E40" s="1" t="s">
        <v>30</v>
      </c>
      <c r="F40" s="14" t="s">
        <v>53</v>
      </c>
      <c r="G40" s="3">
        <f t="shared" si="4"/>
        <v>31</v>
      </c>
      <c r="H40" s="3">
        <f t="shared" si="5"/>
        <v>21</v>
      </c>
      <c r="I40" s="21">
        <f t="shared" si="3"/>
        <v>21</v>
      </c>
      <c r="J40" s="21">
        <f t="shared" si="6"/>
        <v>73</v>
      </c>
      <c r="K40" s="7"/>
    </row>
    <row r="41" spans="1:11" x14ac:dyDescent="0.6">
      <c r="A41" s="1">
        <v>38</v>
      </c>
      <c r="B41" s="35">
        <v>744.64</v>
      </c>
      <c r="C41" s="12"/>
      <c r="D41" s="36" t="s">
        <v>4</v>
      </c>
      <c r="E41" s="1" t="s">
        <v>30</v>
      </c>
      <c r="F41" s="14" t="s">
        <v>53</v>
      </c>
      <c r="G41" s="3">
        <f t="shared" si="4"/>
        <v>31</v>
      </c>
      <c r="H41" s="3">
        <f t="shared" si="5"/>
        <v>21</v>
      </c>
      <c r="I41" s="21">
        <f t="shared" si="3"/>
        <v>21</v>
      </c>
      <c r="J41" s="21">
        <f t="shared" si="6"/>
        <v>73</v>
      </c>
      <c r="K41" s="7"/>
    </row>
    <row r="42" spans="1:11" x14ac:dyDescent="0.6">
      <c r="A42" s="1">
        <v>39</v>
      </c>
      <c r="B42" s="35">
        <v>744.64</v>
      </c>
      <c r="C42" s="12"/>
      <c r="D42" s="36" t="s">
        <v>3</v>
      </c>
      <c r="E42" s="1" t="s">
        <v>30</v>
      </c>
      <c r="F42" s="14" t="s">
        <v>53</v>
      </c>
      <c r="G42" s="3">
        <f t="shared" si="4"/>
        <v>31</v>
      </c>
      <c r="H42" s="3">
        <f t="shared" si="5"/>
        <v>21</v>
      </c>
      <c r="I42" s="21">
        <f t="shared" si="3"/>
        <v>21</v>
      </c>
      <c r="J42" s="21">
        <f t="shared" si="6"/>
        <v>73</v>
      </c>
      <c r="K42" s="7"/>
    </row>
    <row r="43" spans="1:11" x14ac:dyDescent="0.6">
      <c r="A43" s="1">
        <v>40</v>
      </c>
      <c r="B43" s="35">
        <v>751.05</v>
      </c>
      <c r="C43" s="12"/>
      <c r="D43" s="36" t="s">
        <v>3</v>
      </c>
      <c r="E43" s="1" t="s">
        <v>30</v>
      </c>
      <c r="F43" s="14" t="s">
        <v>53</v>
      </c>
      <c r="G43" s="3">
        <f t="shared" si="4"/>
        <v>31</v>
      </c>
      <c r="H43" s="3">
        <f t="shared" si="5"/>
        <v>21</v>
      </c>
      <c r="I43" s="21">
        <f t="shared" si="3"/>
        <v>21</v>
      </c>
      <c r="J43" s="21">
        <f t="shared" si="6"/>
        <v>73</v>
      </c>
      <c r="K43" s="7"/>
    </row>
    <row r="44" spans="1:11" x14ac:dyDescent="0.6">
      <c r="A44" s="1">
        <v>41</v>
      </c>
      <c r="B44" s="35">
        <v>751.05</v>
      </c>
      <c r="C44" s="12"/>
      <c r="D44" s="36" t="s">
        <v>4</v>
      </c>
      <c r="E44" s="1" t="s">
        <v>30</v>
      </c>
      <c r="F44" s="14" t="s">
        <v>53</v>
      </c>
      <c r="G44" s="3">
        <f t="shared" si="4"/>
        <v>31</v>
      </c>
      <c r="H44" s="3">
        <f t="shared" si="5"/>
        <v>21</v>
      </c>
      <c r="I44" s="21">
        <f t="shared" si="3"/>
        <v>21</v>
      </c>
      <c r="J44" s="21">
        <f t="shared" si="6"/>
        <v>73</v>
      </c>
      <c r="K44" s="7"/>
    </row>
    <row r="45" spans="1:11" x14ac:dyDescent="0.6">
      <c r="A45" s="1">
        <v>42</v>
      </c>
      <c r="B45" s="35">
        <v>758.6</v>
      </c>
      <c r="C45" s="12"/>
      <c r="D45" s="36" t="s">
        <v>4</v>
      </c>
      <c r="E45" s="1" t="s">
        <v>30</v>
      </c>
      <c r="F45" s="14" t="s">
        <v>53</v>
      </c>
      <c r="G45" s="3">
        <f t="shared" si="4"/>
        <v>31</v>
      </c>
      <c r="H45" s="3">
        <f t="shared" si="5"/>
        <v>21</v>
      </c>
      <c r="I45" s="21">
        <f t="shared" si="3"/>
        <v>21</v>
      </c>
      <c r="J45" s="21">
        <f t="shared" si="6"/>
        <v>73</v>
      </c>
      <c r="K45" s="7"/>
    </row>
    <row r="46" spans="1:11" x14ac:dyDescent="0.6">
      <c r="A46" s="1">
        <v>43</v>
      </c>
      <c r="B46" s="35">
        <v>758.58</v>
      </c>
      <c r="C46" s="12"/>
      <c r="D46" s="36" t="s">
        <v>3</v>
      </c>
      <c r="E46" s="1" t="s">
        <v>30</v>
      </c>
      <c r="F46" s="14" t="s">
        <v>53</v>
      </c>
      <c r="G46" s="3">
        <f t="shared" si="4"/>
        <v>31</v>
      </c>
      <c r="H46" s="3">
        <f t="shared" si="5"/>
        <v>21</v>
      </c>
      <c r="I46" s="21">
        <f t="shared" si="3"/>
        <v>21</v>
      </c>
      <c r="J46" s="21">
        <f t="shared" si="6"/>
        <v>73</v>
      </c>
      <c r="K46" s="7"/>
    </row>
    <row r="47" spans="1:11" x14ac:dyDescent="0.6">
      <c r="A47" s="1">
        <v>44</v>
      </c>
      <c r="B47" s="35">
        <v>761.03</v>
      </c>
      <c r="C47" s="12"/>
      <c r="D47" s="36" t="s">
        <v>3</v>
      </c>
      <c r="E47" s="1" t="s">
        <v>30</v>
      </c>
      <c r="F47" s="14" t="s">
        <v>53</v>
      </c>
      <c r="G47" s="3">
        <f t="shared" si="4"/>
        <v>31</v>
      </c>
      <c r="H47" s="3">
        <f t="shared" si="5"/>
        <v>21</v>
      </c>
      <c r="I47" s="21">
        <f t="shared" si="3"/>
        <v>21</v>
      </c>
      <c r="J47" s="21">
        <f t="shared" si="6"/>
        <v>73</v>
      </c>
      <c r="K47" s="7"/>
    </row>
    <row r="48" spans="1:11" x14ac:dyDescent="0.6">
      <c r="A48" s="1">
        <v>45</v>
      </c>
      <c r="B48" s="35">
        <v>761.03</v>
      </c>
      <c r="C48" s="12"/>
      <c r="D48" s="36" t="s">
        <v>4</v>
      </c>
      <c r="E48" s="1" t="s">
        <v>30</v>
      </c>
      <c r="F48" s="14" t="s">
        <v>53</v>
      </c>
      <c r="G48" s="3">
        <f t="shared" si="4"/>
        <v>31</v>
      </c>
      <c r="H48" s="3">
        <f t="shared" si="5"/>
        <v>21</v>
      </c>
      <c r="I48" s="21">
        <f t="shared" si="3"/>
        <v>21</v>
      </c>
      <c r="J48" s="21">
        <f t="shared" si="6"/>
        <v>73</v>
      </c>
      <c r="K48" s="7"/>
    </row>
    <row r="49" spans="1:11" x14ac:dyDescent="0.6">
      <c r="A49" s="1">
        <v>46</v>
      </c>
      <c r="B49" s="35">
        <v>767.78</v>
      </c>
      <c r="C49" s="12"/>
      <c r="D49" s="36" t="s">
        <v>4</v>
      </c>
      <c r="E49" s="1" t="s">
        <v>30</v>
      </c>
      <c r="F49" s="14" t="s">
        <v>53</v>
      </c>
      <c r="G49" s="3">
        <f t="shared" si="4"/>
        <v>31</v>
      </c>
      <c r="H49" s="3">
        <f t="shared" si="5"/>
        <v>21</v>
      </c>
      <c r="I49" s="21">
        <f t="shared" si="3"/>
        <v>21</v>
      </c>
      <c r="J49" s="21">
        <f t="shared" si="6"/>
        <v>73</v>
      </c>
      <c r="K49" s="7"/>
    </row>
    <row r="50" spans="1:11" x14ac:dyDescent="0.6">
      <c r="A50" s="1">
        <v>47</v>
      </c>
      <c r="B50" s="35">
        <v>768.19</v>
      </c>
      <c r="C50" s="12"/>
      <c r="D50" s="36" t="s">
        <v>3</v>
      </c>
      <c r="E50" s="1" t="s">
        <v>30</v>
      </c>
      <c r="F50" s="14" t="s">
        <v>53</v>
      </c>
      <c r="G50" s="3">
        <f t="shared" si="4"/>
        <v>31</v>
      </c>
      <c r="H50" s="3">
        <f t="shared" si="5"/>
        <v>21</v>
      </c>
      <c r="I50" s="21">
        <f t="shared" si="3"/>
        <v>21</v>
      </c>
      <c r="J50" s="21">
        <f t="shared" si="6"/>
        <v>73</v>
      </c>
      <c r="K50" s="7"/>
    </row>
    <row r="51" spans="1:11" x14ac:dyDescent="0.6">
      <c r="A51" s="1">
        <v>48</v>
      </c>
      <c r="B51" s="35">
        <v>769.55</v>
      </c>
      <c r="C51" s="12"/>
      <c r="D51" s="36" t="s">
        <v>3</v>
      </c>
      <c r="E51" s="1" t="s">
        <v>30</v>
      </c>
      <c r="F51" s="14" t="s">
        <v>53</v>
      </c>
      <c r="G51" s="3">
        <f t="shared" si="4"/>
        <v>31</v>
      </c>
      <c r="H51" s="3">
        <f t="shared" si="5"/>
        <v>21</v>
      </c>
      <c r="I51" s="21">
        <f t="shared" si="3"/>
        <v>21</v>
      </c>
      <c r="J51" s="21">
        <f t="shared" si="6"/>
        <v>73</v>
      </c>
      <c r="K51" s="7"/>
    </row>
    <row r="52" spans="1:11" x14ac:dyDescent="0.6">
      <c r="A52" s="1">
        <v>49</v>
      </c>
      <c r="B52" s="35">
        <v>769.7</v>
      </c>
      <c r="C52" s="12"/>
      <c r="D52" s="36" t="s">
        <v>4</v>
      </c>
      <c r="E52" s="1" t="s">
        <v>30</v>
      </c>
      <c r="F52" s="14" t="s">
        <v>53</v>
      </c>
      <c r="G52" s="3">
        <f t="shared" si="4"/>
        <v>31</v>
      </c>
      <c r="H52" s="3">
        <f t="shared" si="5"/>
        <v>21</v>
      </c>
      <c r="I52" s="21">
        <f t="shared" si="3"/>
        <v>21</v>
      </c>
      <c r="J52" s="21">
        <f t="shared" si="6"/>
        <v>73</v>
      </c>
      <c r="K52" s="7"/>
    </row>
    <row r="53" spans="1:11" x14ac:dyDescent="0.6">
      <c r="A53" s="1">
        <v>50</v>
      </c>
      <c r="B53" s="35">
        <v>778.56500000000005</v>
      </c>
      <c r="C53" s="12"/>
      <c r="D53" s="36" t="s">
        <v>4</v>
      </c>
      <c r="E53" s="1" t="s">
        <v>30</v>
      </c>
      <c r="F53" s="14" t="s">
        <v>53</v>
      </c>
      <c r="G53" s="3">
        <f t="shared" si="4"/>
        <v>31</v>
      </c>
      <c r="H53" s="3">
        <f t="shared" si="5"/>
        <v>21</v>
      </c>
      <c r="I53" s="21">
        <f t="shared" si="3"/>
        <v>21</v>
      </c>
      <c r="J53" s="21">
        <f t="shared" si="6"/>
        <v>73</v>
      </c>
      <c r="K53" s="7"/>
    </row>
    <row r="54" spans="1:11" x14ac:dyDescent="0.6">
      <c r="A54" s="1">
        <v>51</v>
      </c>
      <c r="B54" s="35">
        <v>778.56500000000005</v>
      </c>
      <c r="C54" s="12"/>
      <c r="D54" s="36" t="s">
        <v>3</v>
      </c>
      <c r="E54" s="1" t="s">
        <v>30</v>
      </c>
      <c r="F54" s="14" t="s">
        <v>53</v>
      </c>
      <c r="G54" s="3">
        <f t="shared" si="4"/>
        <v>31</v>
      </c>
      <c r="H54" s="3">
        <f t="shared" si="5"/>
        <v>21</v>
      </c>
      <c r="I54" s="21">
        <f t="shared" si="3"/>
        <v>21</v>
      </c>
      <c r="J54" s="21">
        <f t="shared" si="6"/>
        <v>73</v>
      </c>
      <c r="K54" s="7"/>
    </row>
    <row r="55" spans="1:11" x14ac:dyDescent="0.6">
      <c r="A55" s="1">
        <v>52</v>
      </c>
      <c r="B55" s="35">
        <v>782.26</v>
      </c>
      <c r="C55" s="12"/>
      <c r="D55" s="36" t="s">
        <v>3</v>
      </c>
      <c r="E55" s="1" t="s">
        <v>30</v>
      </c>
      <c r="F55" s="14" t="s">
        <v>53</v>
      </c>
      <c r="G55" s="3">
        <f t="shared" si="4"/>
        <v>31</v>
      </c>
      <c r="H55" s="3">
        <f t="shared" si="5"/>
        <v>21</v>
      </c>
      <c r="I55" s="21">
        <f t="shared" si="3"/>
        <v>21</v>
      </c>
      <c r="J55" s="21">
        <f t="shared" si="6"/>
        <v>73</v>
      </c>
      <c r="K55" s="7"/>
    </row>
    <row r="56" spans="1:11" x14ac:dyDescent="0.6">
      <c r="A56" s="1">
        <v>53</v>
      </c>
      <c r="B56" s="35">
        <v>782.31</v>
      </c>
      <c r="C56" s="12"/>
      <c r="D56" s="36" t="s">
        <v>4</v>
      </c>
      <c r="E56" s="1" t="s">
        <v>30</v>
      </c>
      <c r="F56" s="14" t="s">
        <v>53</v>
      </c>
      <c r="G56" s="3">
        <f t="shared" si="4"/>
        <v>31</v>
      </c>
      <c r="H56" s="3">
        <f t="shared" si="5"/>
        <v>21</v>
      </c>
      <c r="I56" s="21">
        <f t="shared" si="3"/>
        <v>21</v>
      </c>
      <c r="J56" s="21">
        <f t="shared" si="6"/>
        <v>73</v>
      </c>
      <c r="K56" s="7"/>
    </row>
    <row r="57" spans="1:11" x14ac:dyDescent="0.6">
      <c r="A57" s="1">
        <v>54</v>
      </c>
      <c r="B57" s="35">
        <v>787.83</v>
      </c>
      <c r="C57" s="12"/>
      <c r="D57" s="36" t="s">
        <v>4</v>
      </c>
      <c r="E57" s="1" t="s">
        <v>30</v>
      </c>
      <c r="F57" s="14" t="s">
        <v>53</v>
      </c>
      <c r="G57" s="3">
        <f t="shared" si="4"/>
        <v>31</v>
      </c>
      <c r="H57" s="3">
        <f t="shared" si="5"/>
        <v>21</v>
      </c>
      <c r="I57" s="21">
        <f t="shared" si="3"/>
        <v>21</v>
      </c>
      <c r="J57" s="21">
        <f t="shared" si="6"/>
        <v>73</v>
      </c>
      <c r="K57" s="7"/>
    </row>
    <row r="58" spans="1:11" x14ac:dyDescent="0.6">
      <c r="A58" s="1">
        <v>55</v>
      </c>
      <c r="B58" s="35">
        <v>788.28099999999995</v>
      </c>
      <c r="C58" s="12"/>
      <c r="D58" s="36" t="s">
        <v>3</v>
      </c>
      <c r="E58" s="1" t="s">
        <v>30</v>
      </c>
      <c r="F58" s="14" t="s">
        <v>53</v>
      </c>
      <c r="G58" s="3">
        <f t="shared" si="4"/>
        <v>31</v>
      </c>
      <c r="H58" s="3">
        <f t="shared" si="5"/>
        <v>21</v>
      </c>
      <c r="I58" s="21">
        <f t="shared" si="3"/>
        <v>21</v>
      </c>
      <c r="J58" s="21">
        <f t="shared" si="6"/>
        <v>73</v>
      </c>
      <c r="K58" s="7"/>
    </row>
    <row r="59" spans="1:11" x14ac:dyDescent="0.6">
      <c r="A59" s="1">
        <v>56</v>
      </c>
      <c r="B59" s="35">
        <v>794.35</v>
      </c>
      <c r="C59" s="12"/>
      <c r="D59" s="36" t="s">
        <v>4</v>
      </c>
      <c r="E59" s="1" t="s">
        <v>30</v>
      </c>
      <c r="F59" s="14" t="s">
        <v>53</v>
      </c>
      <c r="G59" s="3">
        <f t="shared" si="4"/>
        <v>31</v>
      </c>
      <c r="H59" s="3">
        <f t="shared" si="5"/>
        <v>21</v>
      </c>
      <c r="I59" s="21">
        <f t="shared" si="3"/>
        <v>21</v>
      </c>
      <c r="J59" s="21">
        <f t="shared" si="6"/>
        <v>73</v>
      </c>
      <c r="K59" s="7"/>
    </row>
    <row r="60" spans="1:11" x14ac:dyDescent="0.6">
      <c r="A60" s="1">
        <v>57</v>
      </c>
      <c r="B60" s="35">
        <v>795.9</v>
      </c>
      <c r="C60" s="12"/>
      <c r="D60" s="36" t="s">
        <v>3</v>
      </c>
      <c r="E60" s="1" t="s">
        <v>30</v>
      </c>
      <c r="F60" s="14" t="s">
        <v>53</v>
      </c>
      <c r="G60" s="3">
        <f t="shared" si="4"/>
        <v>31</v>
      </c>
      <c r="H60" s="3">
        <f t="shared" si="5"/>
        <v>21</v>
      </c>
      <c r="I60" s="21">
        <f t="shared" si="3"/>
        <v>21</v>
      </c>
      <c r="J60" s="21">
        <f t="shared" si="6"/>
        <v>73</v>
      </c>
      <c r="K60" s="7"/>
    </row>
    <row r="61" spans="1:11" x14ac:dyDescent="0.6">
      <c r="A61" s="1">
        <v>58</v>
      </c>
      <c r="B61" s="35">
        <v>798.15</v>
      </c>
      <c r="C61" s="12"/>
      <c r="D61" s="36" t="s">
        <v>3</v>
      </c>
      <c r="E61" s="1" t="s">
        <v>30</v>
      </c>
      <c r="F61" s="14" t="s">
        <v>53</v>
      </c>
      <c r="G61" s="3">
        <f t="shared" si="4"/>
        <v>31</v>
      </c>
      <c r="H61" s="3">
        <f t="shared" si="5"/>
        <v>21</v>
      </c>
      <c r="I61" s="21">
        <f t="shared" si="3"/>
        <v>21</v>
      </c>
      <c r="J61" s="21">
        <f t="shared" si="6"/>
        <v>73</v>
      </c>
      <c r="K61" s="7"/>
    </row>
    <row r="62" spans="1:11" x14ac:dyDescent="0.6">
      <c r="A62" s="1">
        <v>59</v>
      </c>
      <c r="B62" s="35">
        <v>798.18</v>
      </c>
      <c r="C62" s="12"/>
      <c r="D62" s="36" t="s">
        <v>4</v>
      </c>
      <c r="E62" s="1" t="s">
        <v>30</v>
      </c>
      <c r="F62" s="14" t="s">
        <v>53</v>
      </c>
      <c r="G62" s="3">
        <f t="shared" si="4"/>
        <v>31</v>
      </c>
      <c r="H62" s="3">
        <f t="shared" si="5"/>
        <v>21</v>
      </c>
      <c r="I62" s="21">
        <f t="shared" si="3"/>
        <v>21</v>
      </c>
      <c r="J62" s="21">
        <f t="shared" si="6"/>
        <v>73</v>
      </c>
      <c r="K62" s="7"/>
    </row>
    <row r="63" spans="1:11" x14ac:dyDescent="0.6">
      <c r="A63" s="1">
        <v>60</v>
      </c>
      <c r="B63" s="35">
        <v>806.25</v>
      </c>
      <c r="C63" s="12"/>
      <c r="D63" s="36" t="s">
        <v>3</v>
      </c>
      <c r="E63" s="1" t="s">
        <v>30</v>
      </c>
      <c r="F63" s="14" t="s">
        <v>53</v>
      </c>
      <c r="G63" s="3">
        <f t="shared" si="4"/>
        <v>31</v>
      </c>
      <c r="H63" s="3">
        <f t="shared" si="5"/>
        <v>21</v>
      </c>
      <c r="I63" s="21">
        <f t="shared" si="3"/>
        <v>21</v>
      </c>
      <c r="J63" s="21">
        <f t="shared" si="6"/>
        <v>73</v>
      </c>
      <c r="K63" s="7"/>
    </row>
    <row r="64" spans="1:11" x14ac:dyDescent="0.6">
      <c r="A64" s="1">
        <v>61</v>
      </c>
      <c r="B64" s="35">
        <v>806.27</v>
      </c>
      <c r="C64" s="12"/>
      <c r="D64" s="36" t="s">
        <v>4</v>
      </c>
      <c r="E64" s="1" t="s">
        <v>30</v>
      </c>
      <c r="F64" s="14" t="s">
        <v>53</v>
      </c>
      <c r="G64" s="3">
        <f t="shared" si="4"/>
        <v>31</v>
      </c>
      <c r="H64" s="3">
        <f t="shared" si="5"/>
        <v>21</v>
      </c>
      <c r="I64" s="21">
        <f t="shared" si="3"/>
        <v>21</v>
      </c>
      <c r="J64" s="21">
        <f t="shared" si="6"/>
        <v>73</v>
      </c>
      <c r="K64" s="7"/>
    </row>
    <row r="65" spans="1:11" x14ac:dyDescent="0.6">
      <c r="A65" s="1">
        <v>62</v>
      </c>
      <c r="B65" s="35">
        <v>816.18</v>
      </c>
      <c r="C65" s="12"/>
      <c r="D65" s="36" t="s">
        <v>4</v>
      </c>
      <c r="E65" s="1" t="s">
        <v>31</v>
      </c>
      <c r="F65" s="14" t="s">
        <v>53</v>
      </c>
      <c r="G65" s="3">
        <f>ROUND(270/9,0)+1</f>
        <v>31</v>
      </c>
      <c r="H65" s="3">
        <f>ROUND((10*2),0)+1</f>
        <v>21</v>
      </c>
      <c r="I65" s="21">
        <f t="shared" si="3"/>
        <v>21</v>
      </c>
      <c r="J65" s="21">
        <f>SUM(G65:I65)</f>
        <v>73</v>
      </c>
      <c r="K65" s="7"/>
    </row>
    <row r="66" spans="1:11" x14ac:dyDescent="0.6">
      <c r="A66" s="1">
        <v>63</v>
      </c>
      <c r="B66" s="35">
        <v>816.18</v>
      </c>
      <c r="C66" s="12"/>
      <c r="D66" s="36" t="s">
        <v>3</v>
      </c>
      <c r="E66" s="1" t="s">
        <v>31</v>
      </c>
      <c r="F66" s="14" t="s">
        <v>53</v>
      </c>
      <c r="G66" s="3">
        <f t="shared" ref="G66:G82" si="7">ROUND(270/9,0)+1</f>
        <v>31</v>
      </c>
      <c r="H66" s="3">
        <f t="shared" ref="H66:H82" si="8">ROUND((10*2),0)+1</f>
        <v>21</v>
      </c>
      <c r="I66" s="21">
        <f t="shared" si="3"/>
        <v>21</v>
      </c>
      <c r="J66" s="21">
        <f t="shared" ref="J66:J82" si="9">SUM(G66:I66)</f>
        <v>73</v>
      </c>
      <c r="K66" s="7"/>
    </row>
    <row r="67" spans="1:11" x14ac:dyDescent="0.6">
      <c r="A67" s="1">
        <v>64</v>
      </c>
      <c r="B67" s="35">
        <v>820.19500000000005</v>
      </c>
      <c r="C67" s="12"/>
      <c r="D67" s="36" t="s">
        <v>4</v>
      </c>
      <c r="E67" s="1" t="s">
        <v>31</v>
      </c>
      <c r="F67" s="14" t="s">
        <v>53</v>
      </c>
      <c r="G67" s="3">
        <f t="shared" si="7"/>
        <v>31</v>
      </c>
      <c r="H67" s="3">
        <f t="shared" si="8"/>
        <v>21</v>
      </c>
      <c r="I67" s="21">
        <f t="shared" si="3"/>
        <v>21</v>
      </c>
      <c r="J67" s="21">
        <f t="shared" si="9"/>
        <v>73</v>
      </c>
      <c r="K67" s="7"/>
    </row>
    <row r="68" spans="1:11" x14ac:dyDescent="0.6">
      <c r="A68" s="1">
        <v>65</v>
      </c>
      <c r="B68" s="35">
        <v>822.20500000000004</v>
      </c>
      <c r="C68" s="12"/>
      <c r="D68" s="36" t="s">
        <v>3</v>
      </c>
      <c r="E68" s="1" t="s">
        <v>31</v>
      </c>
      <c r="F68" s="14" t="s">
        <v>53</v>
      </c>
      <c r="G68" s="3">
        <f t="shared" si="7"/>
        <v>31</v>
      </c>
      <c r="H68" s="3">
        <f t="shared" si="8"/>
        <v>21</v>
      </c>
      <c r="I68" s="21">
        <f t="shared" si="3"/>
        <v>21</v>
      </c>
      <c r="J68" s="21">
        <f t="shared" si="9"/>
        <v>73</v>
      </c>
      <c r="K68" s="7"/>
    </row>
    <row r="69" spans="1:11" x14ac:dyDescent="0.6">
      <c r="A69" s="1">
        <v>66</v>
      </c>
      <c r="B69" s="35">
        <v>836.37</v>
      </c>
      <c r="C69" s="12"/>
      <c r="D69" s="36" t="s">
        <v>4</v>
      </c>
      <c r="E69" s="1" t="s">
        <v>31</v>
      </c>
      <c r="F69" s="14" t="s">
        <v>53</v>
      </c>
      <c r="G69" s="3">
        <f t="shared" si="7"/>
        <v>31</v>
      </c>
      <c r="H69" s="3">
        <f t="shared" si="8"/>
        <v>21</v>
      </c>
      <c r="I69" s="21">
        <f t="shared" si="3"/>
        <v>21</v>
      </c>
      <c r="J69" s="21">
        <f t="shared" si="9"/>
        <v>73</v>
      </c>
      <c r="K69" s="7"/>
    </row>
    <row r="70" spans="1:11" x14ac:dyDescent="0.6">
      <c r="A70" s="1">
        <v>67</v>
      </c>
      <c r="B70" s="35">
        <v>838.63</v>
      </c>
      <c r="C70" s="12"/>
      <c r="D70" s="36" t="s">
        <v>3</v>
      </c>
      <c r="E70" s="1" t="s">
        <v>31</v>
      </c>
      <c r="F70" s="14" t="s">
        <v>53</v>
      </c>
      <c r="G70" s="3">
        <f t="shared" si="7"/>
        <v>31</v>
      </c>
      <c r="H70" s="3">
        <f t="shared" si="8"/>
        <v>21</v>
      </c>
      <c r="I70" s="21">
        <f t="shared" ref="I70:I110" si="10">ROUND(90*2/9,0)+1</f>
        <v>21</v>
      </c>
      <c r="J70" s="21">
        <f t="shared" si="9"/>
        <v>73</v>
      </c>
      <c r="K70" s="7"/>
    </row>
    <row r="71" spans="1:11" x14ac:dyDescent="0.6">
      <c r="A71" s="1">
        <v>68</v>
      </c>
      <c r="B71" s="35">
        <v>838.96</v>
      </c>
      <c r="C71" s="12"/>
      <c r="D71" s="36" t="s">
        <v>4</v>
      </c>
      <c r="E71" s="1" t="s">
        <v>31</v>
      </c>
      <c r="F71" s="14" t="s">
        <v>53</v>
      </c>
      <c r="G71" s="3">
        <f t="shared" si="7"/>
        <v>31</v>
      </c>
      <c r="H71" s="3">
        <f t="shared" si="8"/>
        <v>21</v>
      </c>
      <c r="I71" s="21">
        <f t="shared" si="10"/>
        <v>21</v>
      </c>
      <c r="J71" s="21">
        <f t="shared" si="9"/>
        <v>73</v>
      </c>
      <c r="K71" s="7"/>
    </row>
    <row r="72" spans="1:11" x14ac:dyDescent="0.6">
      <c r="A72" s="1">
        <v>69</v>
      </c>
      <c r="B72" s="35">
        <v>842.68200000000002</v>
      </c>
      <c r="C72" s="12"/>
      <c r="D72" s="36" t="s">
        <v>4</v>
      </c>
      <c r="E72" s="1" t="s">
        <v>31</v>
      </c>
      <c r="F72" s="14" t="s">
        <v>53</v>
      </c>
      <c r="G72" s="3">
        <f t="shared" si="7"/>
        <v>31</v>
      </c>
      <c r="H72" s="3">
        <f t="shared" si="8"/>
        <v>21</v>
      </c>
      <c r="I72" s="21">
        <f t="shared" si="10"/>
        <v>21</v>
      </c>
      <c r="J72" s="21">
        <f t="shared" si="9"/>
        <v>73</v>
      </c>
      <c r="K72" s="7"/>
    </row>
    <row r="73" spans="1:11" x14ac:dyDescent="0.6">
      <c r="A73" s="1">
        <v>70</v>
      </c>
      <c r="B73" s="35">
        <v>842.68200000000002</v>
      </c>
      <c r="C73" s="12"/>
      <c r="D73" s="36" t="s">
        <v>3</v>
      </c>
      <c r="E73" s="1" t="s">
        <v>31</v>
      </c>
      <c r="F73" s="14" t="s">
        <v>53</v>
      </c>
      <c r="G73" s="3">
        <f t="shared" si="7"/>
        <v>31</v>
      </c>
      <c r="H73" s="3">
        <f t="shared" si="8"/>
        <v>21</v>
      </c>
      <c r="I73" s="21">
        <f t="shared" si="10"/>
        <v>21</v>
      </c>
      <c r="J73" s="21">
        <f t="shared" si="9"/>
        <v>73</v>
      </c>
      <c r="K73" s="7"/>
    </row>
    <row r="74" spans="1:11" x14ac:dyDescent="0.6">
      <c r="A74" s="1">
        <v>71</v>
      </c>
      <c r="B74" s="35">
        <v>848.31</v>
      </c>
      <c r="C74" s="12"/>
      <c r="D74" s="36" t="s">
        <v>4</v>
      </c>
      <c r="E74" s="1" t="s">
        <v>31</v>
      </c>
      <c r="F74" s="14" t="s">
        <v>53</v>
      </c>
      <c r="G74" s="3">
        <f t="shared" si="7"/>
        <v>31</v>
      </c>
      <c r="H74" s="3">
        <f t="shared" si="8"/>
        <v>21</v>
      </c>
      <c r="I74" s="21">
        <f t="shared" si="10"/>
        <v>21</v>
      </c>
      <c r="J74" s="21">
        <f t="shared" si="9"/>
        <v>73</v>
      </c>
      <c r="K74" s="7"/>
    </row>
    <row r="75" spans="1:11" x14ac:dyDescent="0.6">
      <c r="A75" s="1">
        <v>72</v>
      </c>
      <c r="B75" s="35">
        <v>854.15</v>
      </c>
      <c r="C75" s="12"/>
      <c r="D75" s="36" t="s">
        <v>4</v>
      </c>
      <c r="E75" s="1" t="s">
        <v>31</v>
      </c>
      <c r="F75" s="14" t="s">
        <v>53</v>
      </c>
      <c r="G75" s="3">
        <f t="shared" si="7"/>
        <v>31</v>
      </c>
      <c r="H75" s="3">
        <f t="shared" si="8"/>
        <v>21</v>
      </c>
      <c r="I75" s="21">
        <f t="shared" si="10"/>
        <v>21</v>
      </c>
      <c r="J75" s="21">
        <f t="shared" si="9"/>
        <v>73</v>
      </c>
      <c r="K75" s="7"/>
    </row>
    <row r="76" spans="1:11" x14ac:dyDescent="0.6">
      <c r="A76" s="1">
        <v>73</v>
      </c>
      <c r="B76" s="35">
        <v>854.95</v>
      </c>
      <c r="C76" s="12"/>
      <c r="D76" s="36" t="s">
        <v>3</v>
      </c>
      <c r="E76" s="1" t="s">
        <v>31</v>
      </c>
      <c r="F76" s="14" t="s">
        <v>53</v>
      </c>
      <c r="G76" s="3">
        <f t="shared" si="7"/>
        <v>31</v>
      </c>
      <c r="H76" s="3">
        <f t="shared" si="8"/>
        <v>21</v>
      </c>
      <c r="I76" s="21">
        <f t="shared" si="10"/>
        <v>21</v>
      </c>
      <c r="J76" s="21">
        <f t="shared" si="9"/>
        <v>73</v>
      </c>
      <c r="K76" s="7"/>
    </row>
    <row r="77" spans="1:11" x14ac:dyDescent="0.6">
      <c r="A77" s="1">
        <v>74</v>
      </c>
      <c r="B77" s="35">
        <v>856.25</v>
      </c>
      <c r="C77" s="12"/>
      <c r="D77" s="36" t="s">
        <v>3</v>
      </c>
      <c r="E77" s="1" t="s">
        <v>31</v>
      </c>
      <c r="F77" s="14" t="s">
        <v>53</v>
      </c>
      <c r="G77" s="3">
        <f t="shared" si="7"/>
        <v>31</v>
      </c>
      <c r="H77" s="3">
        <f t="shared" si="8"/>
        <v>21</v>
      </c>
      <c r="I77" s="21">
        <f t="shared" si="10"/>
        <v>21</v>
      </c>
      <c r="J77" s="21">
        <f t="shared" si="9"/>
        <v>73</v>
      </c>
      <c r="K77" s="7"/>
    </row>
    <row r="78" spans="1:11" x14ac:dyDescent="0.6">
      <c r="A78" s="1">
        <v>75</v>
      </c>
      <c r="B78" s="35">
        <v>856.9</v>
      </c>
      <c r="C78" s="12"/>
      <c r="D78" s="36" t="s">
        <v>4</v>
      </c>
      <c r="E78" s="1" t="s">
        <v>31</v>
      </c>
      <c r="F78" s="14" t="s">
        <v>53</v>
      </c>
      <c r="G78" s="3">
        <f t="shared" si="7"/>
        <v>31</v>
      </c>
      <c r="H78" s="3">
        <f t="shared" si="8"/>
        <v>21</v>
      </c>
      <c r="I78" s="21">
        <f t="shared" si="10"/>
        <v>21</v>
      </c>
      <c r="J78" s="21">
        <f t="shared" si="9"/>
        <v>73</v>
      </c>
      <c r="K78" s="7"/>
    </row>
    <row r="79" spans="1:11" x14ac:dyDescent="0.6">
      <c r="A79" s="1">
        <v>76</v>
      </c>
      <c r="B79" s="35">
        <v>859.15</v>
      </c>
      <c r="C79" s="12"/>
      <c r="D79" s="36" t="s">
        <v>4</v>
      </c>
      <c r="E79" s="1" t="s">
        <v>31</v>
      </c>
      <c r="F79" s="14" t="s">
        <v>53</v>
      </c>
      <c r="G79" s="3">
        <f t="shared" si="7"/>
        <v>31</v>
      </c>
      <c r="H79" s="3">
        <f t="shared" si="8"/>
        <v>21</v>
      </c>
      <c r="I79" s="21">
        <f t="shared" si="10"/>
        <v>21</v>
      </c>
      <c r="J79" s="21">
        <f t="shared" si="9"/>
        <v>73</v>
      </c>
      <c r="K79" s="7"/>
    </row>
    <row r="80" spans="1:11" x14ac:dyDescent="0.6">
      <c r="A80" s="1">
        <v>77</v>
      </c>
      <c r="B80" s="35">
        <v>859.15</v>
      </c>
      <c r="C80" s="12"/>
      <c r="D80" s="36" t="s">
        <v>3</v>
      </c>
      <c r="E80" s="1" t="s">
        <v>31</v>
      </c>
      <c r="F80" s="14" t="s">
        <v>53</v>
      </c>
      <c r="G80" s="3">
        <f t="shared" si="7"/>
        <v>31</v>
      </c>
      <c r="H80" s="3">
        <f t="shared" si="8"/>
        <v>21</v>
      </c>
      <c r="I80" s="21">
        <f t="shared" si="10"/>
        <v>21</v>
      </c>
      <c r="J80" s="21">
        <f t="shared" si="9"/>
        <v>73</v>
      </c>
      <c r="K80" s="7"/>
    </row>
    <row r="81" spans="1:11" x14ac:dyDescent="0.6">
      <c r="A81" s="1">
        <v>78</v>
      </c>
      <c r="B81" s="35">
        <v>862.22</v>
      </c>
      <c r="C81" s="12"/>
      <c r="D81" s="36" t="s">
        <v>4</v>
      </c>
      <c r="E81" s="1" t="s">
        <v>31</v>
      </c>
      <c r="F81" s="14" t="s">
        <v>53</v>
      </c>
      <c r="G81" s="3">
        <f t="shared" si="7"/>
        <v>31</v>
      </c>
      <c r="H81" s="3">
        <f t="shared" si="8"/>
        <v>21</v>
      </c>
      <c r="I81" s="21">
        <f t="shared" si="10"/>
        <v>21</v>
      </c>
      <c r="J81" s="21">
        <f t="shared" si="9"/>
        <v>73</v>
      </c>
      <c r="K81" s="7"/>
    </row>
    <row r="82" spans="1:11" x14ac:dyDescent="0.6">
      <c r="A82" s="1">
        <v>79</v>
      </c>
      <c r="B82" s="35">
        <v>862.22</v>
      </c>
      <c r="C82" s="12"/>
      <c r="D82" s="36" t="s">
        <v>3</v>
      </c>
      <c r="E82" s="1" t="s">
        <v>31</v>
      </c>
      <c r="F82" s="14" t="s">
        <v>53</v>
      </c>
      <c r="G82" s="3">
        <f t="shared" si="7"/>
        <v>31</v>
      </c>
      <c r="H82" s="3">
        <f t="shared" si="8"/>
        <v>21</v>
      </c>
      <c r="I82" s="21">
        <f t="shared" si="10"/>
        <v>21</v>
      </c>
      <c r="J82" s="21">
        <f t="shared" si="9"/>
        <v>73</v>
      </c>
      <c r="K82" s="7"/>
    </row>
    <row r="83" spans="1:11" x14ac:dyDescent="0.6">
      <c r="A83" s="1">
        <v>80</v>
      </c>
      <c r="B83" s="34" t="s">
        <v>55</v>
      </c>
      <c r="C83" s="12"/>
      <c r="D83" s="34" t="s">
        <v>3</v>
      </c>
      <c r="E83" s="1" t="s">
        <v>32</v>
      </c>
      <c r="F83" s="14" t="s">
        <v>53</v>
      </c>
      <c r="G83" s="3">
        <f>ROUND(270/9,0)+1</f>
        <v>31</v>
      </c>
      <c r="H83" s="3">
        <f>ROUND((10*2),0)+1</f>
        <v>21</v>
      </c>
      <c r="I83" s="21">
        <f t="shared" si="10"/>
        <v>21</v>
      </c>
      <c r="J83" s="21">
        <f>SUM(G83:I83)</f>
        <v>73</v>
      </c>
      <c r="K83" s="7"/>
    </row>
    <row r="84" spans="1:11" x14ac:dyDescent="0.6">
      <c r="A84" s="1">
        <v>81</v>
      </c>
      <c r="B84" s="34" t="s">
        <v>56</v>
      </c>
      <c r="C84" s="12"/>
      <c r="D84" s="34" t="s">
        <v>4</v>
      </c>
      <c r="E84" s="1" t="s">
        <v>32</v>
      </c>
      <c r="F84" s="14" t="s">
        <v>53</v>
      </c>
      <c r="G84" s="3">
        <f t="shared" ref="G84:G110" si="11">ROUND(270/9,0)+1</f>
        <v>31</v>
      </c>
      <c r="H84" s="3">
        <f t="shared" ref="H84:H110" si="12">ROUND((10*2),0)+1</f>
        <v>21</v>
      </c>
      <c r="I84" s="21">
        <f t="shared" si="10"/>
        <v>21</v>
      </c>
      <c r="J84" s="21">
        <f t="shared" ref="J84:J110" si="13">SUM(G84:I84)</f>
        <v>73</v>
      </c>
      <c r="K84" s="7"/>
    </row>
    <row r="85" spans="1:11" x14ac:dyDescent="0.6">
      <c r="A85" s="1">
        <v>82</v>
      </c>
      <c r="B85" s="13">
        <v>883925</v>
      </c>
      <c r="C85" s="12"/>
      <c r="D85" s="34" t="s">
        <v>3</v>
      </c>
      <c r="E85" s="1" t="s">
        <v>32</v>
      </c>
      <c r="F85" s="14" t="s">
        <v>53</v>
      </c>
      <c r="G85" s="3">
        <f t="shared" si="11"/>
        <v>31</v>
      </c>
      <c r="H85" s="3">
        <f t="shared" si="12"/>
        <v>21</v>
      </c>
      <c r="I85" s="21">
        <f t="shared" si="10"/>
        <v>21</v>
      </c>
      <c r="J85" s="21">
        <f t="shared" si="13"/>
        <v>73</v>
      </c>
      <c r="K85" s="7"/>
    </row>
    <row r="86" spans="1:11" x14ac:dyDescent="0.6">
      <c r="A86" s="1">
        <v>83</v>
      </c>
      <c r="B86" s="13">
        <v>888990</v>
      </c>
      <c r="C86" s="12"/>
      <c r="D86" s="34" t="s">
        <v>26</v>
      </c>
      <c r="E86" s="1" t="s">
        <v>32</v>
      </c>
      <c r="F86" s="14" t="s">
        <v>53</v>
      </c>
      <c r="G86" s="3">
        <f t="shared" si="11"/>
        <v>31</v>
      </c>
      <c r="H86" s="3">
        <f t="shared" si="12"/>
        <v>21</v>
      </c>
      <c r="I86" s="21">
        <f t="shared" si="10"/>
        <v>21</v>
      </c>
      <c r="J86" s="21">
        <f t="shared" si="13"/>
        <v>73</v>
      </c>
      <c r="K86" s="7"/>
    </row>
    <row r="87" spans="1:11" x14ac:dyDescent="0.6">
      <c r="A87" s="1">
        <v>84</v>
      </c>
      <c r="B87" s="13">
        <v>1363775</v>
      </c>
      <c r="C87" s="12"/>
      <c r="D87" s="34" t="s">
        <v>4</v>
      </c>
      <c r="E87" s="1" t="s">
        <v>32</v>
      </c>
      <c r="F87" s="14" t="s">
        <v>53</v>
      </c>
      <c r="G87" s="3">
        <f t="shared" si="11"/>
        <v>31</v>
      </c>
      <c r="H87" s="3">
        <f t="shared" si="12"/>
        <v>21</v>
      </c>
      <c r="I87" s="21">
        <f t="shared" si="10"/>
        <v>21</v>
      </c>
      <c r="J87" s="21">
        <f t="shared" si="13"/>
        <v>73</v>
      </c>
      <c r="K87" s="7"/>
    </row>
    <row r="88" spans="1:11" x14ac:dyDescent="0.6">
      <c r="A88" s="1">
        <v>85</v>
      </c>
      <c r="B88" s="13">
        <v>1363825</v>
      </c>
      <c r="C88" s="12"/>
      <c r="D88" s="34" t="s">
        <v>3</v>
      </c>
      <c r="E88" s="1" t="s">
        <v>32</v>
      </c>
      <c r="F88" s="14" t="s">
        <v>53</v>
      </c>
      <c r="G88" s="3">
        <f t="shared" si="11"/>
        <v>31</v>
      </c>
      <c r="H88" s="3">
        <f t="shared" si="12"/>
        <v>21</v>
      </c>
      <c r="I88" s="21">
        <f t="shared" si="10"/>
        <v>21</v>
      </c>
      <c r="J88" s="21">
        <f t="shared" si="13"/>
        <v>73</v>
      </c>
      <c r="K88" s="7"/>
    </row>
    <row r="89" spans="1:11" x14ac:dyDescent="0.6">
      <c r="A89" s="1">
        <v>86</v>
      </c>
      <c r="B89" s="13">
        <v>1369640</v>
      </c>
      <c r="C89" s="12"/>
      <c r="D89" s="34" t="s">
        <v>3</v>
      </c>
      <c r="E89" s="1" t="s">
        <v>32</v>
      </c>
      <c r="F89" s="14" t="s">
        <v>53</v>
      </c>
      <c r="G89" s="3">
        <f t="shared" si="11"/>
        <v>31</v>
      </c>
      <c r="H89" s="3">
        <f t="shared" si="12"/>
        <v>21</v>
      </c>
      <c r="I89" s="21">
        <f t="shared" si="10"/>
        <v>21</v>
      </c>
      <c r="J89" s="21">
        <f t="shared" si="13"/>
        <v>73</v>
      </c>
      <c r="K89" s="7"/>
    </row>
    <row r="90" spans="1:11" x14ac:dyDescent="0.6">
      <c r="A90" s="1">
        <v>87</v>
      </c>
      <c r="B90" s="13">
        <v>1369775</v>
      </c>
      <c r="C90" s="12"/>
      <c r="D90" s="34" t="s">
        <v>4</v>
      </c>
      <c r="E90" s="1" t="s">
        <v>32</v>
      </c>
      <c r="F90" s="14" t="s">
        <v>53</v>
      </c>
      <c r="G90" s="3">
        <f t="shared" si="11"/>
        <v>31</v>
      </c>
      <c r="H90" s="3">
        <f t="shared" si="12"/>
        <v>21</v>
      </c>
      <c r="I90" s="21">
        <f t="shared" si="10"/>
        <v>21</v>
      </c>
      <c r="J90" s="21">
        <f t="shared" si="13"/>
        <v>73</v>
      </c>
      <c r="K90" s="7"/>
    </row>
    <row r="91" spans="1:11" x14ac:dyDescent="0.6">
      <c r="A91" s="1">
        <v>88</v>
      </c>
      <c r="B91" s="13">
        <v>1375775</v>
      </c>
      <c r="C91" s="12"/>
      <c r="D91" s="34" t="s">
        <v>3</v>
      </c>
      <c r="E91" s="1" t="s">
        <v>32</v>
      </c>
      <c r="F91" s="14" t="s">
        <v>53</v>
      </c>
      <c r="G91" s="3">
        <f t="shared" si="11"/>
        <v>31</v>
      </c>
      <c r="H91" s="3">
        <f t="shared" si="12"/>
        <v>21</v>
      </c>
      <c r="I91" s="21">
        <f t="shared" si="10"/>
        <v>21</v>
      </c>
      <c r="J91" s="21">
        <f t="shared" si="13"/>
        <v>73</v>
      </c>
      <c r="K91" s="7"/>
    </row>
    <row r="92" spans="1:11" x14ac:dyDescent="0.6">
      <c r="A92" s="1">
        <v>89</v>
      </c>
      <c r="B92" s="13">
        <v>1375875</v>
      </c>
      <c r="C92" s="12"/>
      <c r="D92" s="34" t="s">
        <v>4</v>
      </c>
      <c r="E92" s="1" t="s">
        <v>32</v>
      </c>
      <c r="F92" s="14" t="s">
        <v>53</v>
      </c>
      <c r="G92" s="3">
        <f t="shared" si="11"/>
        <v>31</v>
      </c>
      <c r="H92" s="3">
        <f t="shared" si="12"/>
        <v>21</v>
      </c>
      <c r="I92" s="21">
        <f t="shared" si="10"/>
        <v>21</v>
      </c>
      <c r="J92" s="21">
        <f t="shared" si="13"/>
        <v>73</v>
      </c>
      <c r="K92" s="7"/>
    </row>
    <row r="93" spans="1:11" x14ac:dyDescent="0.6">
      <c r="A93" s="1">
        <v>90</v>
      </c>
      <c r="B93" s="13">
        <v>1378050</v>
      </c>
      <c r="C93" s="12"/>
      <c r="D93" s="34" t="s">
        <v>26</v>
      </c>
      <c r="E93" s="1" t="s">
        <v>32</v>
      </c>
      <c r="F93" s="14" t="s">
        <v>53</v>
      </c>
      <c r="G93" s="3">
        <f t="shared" si="11"/>
        <v>31</v>
      </c>
      <c r="H93" s="3">
        <f t="shared" si="12"/>
        <v>21</v>
      </c>
      <c r="I93" s="21">
        <f t="shared" si="10"/>
        <v>21</v>
      </c>
      <c r="J93" s="21">
        <f t="shared" si="13"/>
        <v>73</v>
      </c>
      <c r="K93" s="7"/>
    </row>
    <row r="94" spans="1:11" x14ac:dyDescent="0.6">
      <c r="A94" s="1">
        <v>91</v>
      </c>
      <c r="B94" s="13">
        <v>1384025</v>
      </c>
      <c r="C94" s="12"/>
      <c r="D94" s="34" t="s">
        <v>4</v>
      </c>
      <c r="E94" s="1" t="s">
        <v>32</v>
      </c>
      <c r="F94" s="14" t="s">
        <v>53</v>
      </c>
      <c r="G94" s="3">
        <f t="shared" si="11"/>
        <v>31</v>
      </c>
      <c r="H94" s="3">
        <f t="shared" si="12"/>
        <v>21</v>
      </c>
      <c r="I94" s="21">
        <f t="shared" si="10"/>
        <v>21</v>
      </c>
      <c r="J94" s="21">
        <f t="shared" si="13"/>
        <v>73</v>
      </c>
      <c r="K94" s="7"/>
    </row>
    <row r="95" spans="1:11" x14ac:dyDescent="0.6">
      <c r="A95" s="1">
        <v>92</v>
      </c>
      <c r="B95" s="13">
        <v>1384160</v>
      </c>
      <c r="C95" s="12"/>
      <c r="D95" s="34" t="s">
        <v>3</v>
      </c>
      <c r="E95" s="1" t="s">
        <v>32</v>
      </c>
      <c r="F95" s="14" t="s">
        <v>53</v>
      </c>
      <c r="G95" s="3">
        <f t="shared" si="11"/>
        <v>31</v>
      </c>
      <c r="H95" s="3">
        <f t="shared" si="12"/>
        <v>21</v>
      </c>
      <c r="I95" s="21">
        <f t="shared" si="10"/>
        <v>21</v>
      </c>
      <c r="J95" s="21">
        <f t="shared" si="13"/>
        <v>73</v>
      </c>
      <c r="K95" s="7"/>
    </row>
    <row r="96" spans="1:11" x14ac:dyDescent="0.6">
      <c r="A96" s="1">
        <v>93</v>
      </c>
      <c r="B96" s="13">
        <v>1386275</v>
      </c>
      <c r="C96" s="12"/>
      <c r="D96" s="34" t="s">
        <v>26</v>
      </c>
      <c r="E96" s="1" t="s">
        <v>32</v>
      </c>
      <c r="F96" s="14" t="s">
        <v>53</v>
      </c>
      <c r="G96" s="3">
        <f t="shared" si="11"/>
        <v>31</v>
      </c>
      <c r="H96" s="3">
        <f t="shared" si="12"/>
        <v>21</v>
      </c>
      <c r="I96" s="21">
        <f t="shared" si="10"/>
        <v>21</v>
      </c>
      <c r="J96" s="21">
        <f t="shared" si="13"/>
        <v>73</v>
      </c>
      <c r="K96" s="7"/>
    </row>
    <row r="97" spans="1:11" x14ac:dyDescent="0.6">
      <c r="A97" s="1">
        <v>94</v>
      </c>
      <c r="B97" s="13">
        <v>1388340</v>
      </c>
      <c r="C97" s="12"/>
      <c r="D97" s="34" t="s">
        <v>4</v>
      </c>
      <c r="E97" s="1" t="s">
        <v>32</v>
      </c>
      <c r="F97" s="14" t="s">
        <v>53</v>
      </c>
      <c r="G97" s="3">
        <f t="shared" si="11"/>
        <v>31</v>
      </c>
      <c r="H97" s="3">
        <f t="shared" si="12"/>
        <v>21</v>
      </c>
      <c r="I97" s="21">
        <f t="shared" si="10"/>
        <v>21</v>
      </c>
      <c r="J97" s="21">
        <f t="shared" si="13"/>
        <v>73</v>
      </c>
      <c r="K97" s="7"/>
    </row>
    <row r="98" spans="1:11" x14ac:dyDescent="0.6">
      <c r="A98" s="1">
        <v>95</v>
      </c>
      <c r="B98" s="13">
        <v>1388360</v>
      </c>
      <c r="C98" s="12"/>
      <c r="D98" s="34" t="s">
        <v>3</v>
      </c>
      <c r="E98" s="1" t="s">
        <v>32</v>
      </c>
      <c r="F98" s="14" t="s">
        <v>53</v>
      </c>
      <c r="G98" s="3">
        <f t="shared" si="11"/>
        <v>31</v>
      </c>
      <c r="H98" s="3">
        <f t="shared" si="12"/>
        <v>21</v>
      </c>
      <c r="I98" s="21">
        <f t="shared" si="10"/>
        <v>21</v>
      </c>
      <c r="J98" s="21">
        <f t="shared" si="13"/>
        <v>73</v>
      </c>
      <c r="K98" s="7"/>
    </row>
    <row r="99" spans="1:11" x14ac:dyDescent="0.6">
      <c r="A99" s="1">
        <v>96</v>
      </c>
      <c r="B99" s="13">
        <v>1394625</v>
      </c>
      <c r="C99" s="12"/>
      <c r="D99" s="34" t="s">
        <v>4</v>
      </c>
      <c r="E99" s="1" t="s">
        <v>32</v>
      </c>
      <c r="F99" s="14" t="s">
        <v>53</v>
      </c>
      <c r="G99" s="3">
        <f t="shared" si="11"/>
        <v>31</v>
      </c>
      <c r="H99" s="3">
        <f t="shared" si="12"/>
        <v>21</v>
      </c>
      <c r="I99" s="21">
        <f t="shared" si="10"/>
        <v>21</v>
      </c>
      <c r="J99" s="21">
        <f t="shared" si="13"/>
        <v>73</v>
      </c>
      <c r="K99" s="7"/>
    </row>
    <row r="100" spans="1:11" x14ac:dyDescent="0.6">
      <c r="A100" s="1">
        <v>97</v>
      </c>
      <c r="B100" s="13">
        <v>1394775</v>
      </c>
      <c r="C100" s="12"/>
      <c r="D100" s="34" t="s">
        <v>3</v>
      </c>
      <c r="E100" s="1" t="s">
        <v>32</v>
      </c>
      <c r="F100" s="14" t="s">
        <v>53</v>
      </c>
      <c r="G100" s="3">
        <f t="shared" si="11"/>
        <v>31</v>
      </c>
      <c r="H100" s="3">
        <f t="shared" si="12"/>
        <v>21</v>
      </c>
      <c r="I100" s="21">
        <f t="shared" si="10"/>
        <v>21</v>
      </c>
      <c r="J100" s="21">
        <f t="shared" si="13"/>
        <v>73</v>
      </c>
      <c r="K100" s="7"/>
    </row>
    <row r="101" spans="1:11" x14ac:dyDescent="0.6">
      <c r="A101" s="1">
        <v>98</v>
      </c>
      <c r="B101" s="13">
        <v>1398470</v>
      </c>
      <c r="C101" s="12"/>
      <c r="D101" s="34" t="s">
        <v>3</v>
      </c>
      <c r="E101" s="1" t="s">
        <v>32</v>
      </c>
      <c r="F101" s="14" t="s">
        <v>53</v>
      </c>
      <c r="G101" s="3">
        <f t="shared" si="11"/>
        <v>31</v>
      </c>
      <c r="H101" s="3">
        <f t="shared" si="12"/>
        <v>21</v>
      </c>
      <c r="I101" s="21">
        <f t="shared" si="10"/>
        <v>21</v>
      </c>
      <c r="J101" s="21">
        <f t="shared" si="13"/>
        <v>73</v>
      </c>
      <c r="K101" s="7"/>
    </row>
    <row r="102" spans="1:11" x14ac:dyDescent="0.6">
      <c r="A102" s="1">
        <v>99</v>
      </c>
      <c r="B102" s="13">
        <v>1398720</v>
      </c>
      <c r="C102" s="12"/>
      <c r="D102" s="34" t="s">
        <v>4</v>
      </c>
      <c r="E102" s="1" t="s">
        <v>32</v>
      </c>
      <c r="F102" s="14" t="s">
        <v>53</v>
      </c>
      <c r="G102" s="3">
        <f t="shared" si="11"/>
        <v>31</v>
      </c>
      <c r="H102" s="3">
        <f t="shared" si="12"/>
        <v>21</v>
      </c>
      <c r="I102" s="21">
        <f t="shared" si="10"/>
        <v>21</v>
      </c>
      <c r="J102" s="21">
        <f t="shared" si="13"/>
        <v>73</v>
      </c>
      <c r="K102" s="7"/>
    </row>
    <row r="103" spans="1:11" x14ac:dyDescent="0.6">
      <c r="A103" s="1">
        <v>100</v>
      </c>
      <c r="B103" s="13">
        <v>1401570</v>
      </c>
      <c r="C103" s="12"/>
      <c r="D103" s="34" t="s">
        <v>4</v>
      </c>
      <c r="E103" s="1" t="s">
        <v>32</v>
      </c>
      <c r="F103" s="14" t="s">
        <v>53</v>
      </c>
      <c r="G103" s="3">
        <f t="shared" si="11"/>
        <v>31</v>
      </c>
      <c r="H103" s="3">
        <f t="shared" si="12"/>
        <v>21</v>
      </c>
      <c r="I103" s="21">
        <f t="shared" si="10"/>
        <v>21</v>
      </c>
      <c r="J103" s="21">
        <f t="shared" si="13"/>
        <v>73</v>
      </c>
      <c r="K103" s="7"/>
    </row>
    <row r="104" spans="1:11" x14ac:dyDescent="0.6">
      <c r="A104" s="1">
        <v>101</v>
      </c>
      <c r="B104" s="13">
        <v>1401660</v>
      </c>
      <c r="C104" s="12"/>
      <c r="D104" s="34" t="s">
        <v>3</v>
      </c>
      <c r="E104" s="1" t="s">
        <v>32</v>
      </c>
      <c r="F104" s="14" t="s">
        <v>53</v>
      </c>
      <c r="G104" s="3">
        <f t="shared" si="11"/>
        <v>31</v>
      </c>
      <c r="H104" s="3">
        <f t="shared" si="12"/>
        <v>21</v>
      </c>
      <c r="I104" s="21">
        <f t="shared" si="10"/>
        <v>21</v>
      </c>
      <c r="J104" s="21">
        <f t="shared" si="13"/>
        <v>73</v>
      </c>
      <c r="K104" s="7"/>
    </row>
    <row r="105" spans="1:11" x14ac:dyDescent="0.6">
      <c r="A105" s="1">
        <v>102</v>
      </c>
      <c r="B105" s="13">
        <v>1402450</v>
      </c>
      <c r="C105" s="12"/>
      <c r="D105" s="34" t="s">
        <v>3</v>
      </c>
      <c r="E105" s="1" t="s">
        <v>32</v>
      </c>
      <c r="F105" s="14" t="s">
        <v>53</v>
      </c>
      <c r="G105" s="3">
        <f t="shared" si="11"/>
        <v>31</v>
      </c>
      <c r="H105" s="3">
        <f t="shared" si="12"/>
        <v>21</v>
      </c>
      <c r="I105" s="21">
        <f t="shared" si="10"/>
        <v>21</v>
      </c>
      <c r="J105" s="21">
        <f t="shared" si="13"/>
        <v>73</v>
      </c>
      <c r="K105" s="7"/>
    </row>
    <row r="106" spans="1:11" x14ac:dyDescent="0.6">
      <c r="A106" s="1">
        <v>103</v>
      </c>
      <c r="B106" s="13">
        <v>1402825</v>
      </c>
      <c r="C106" s="12"/>
      <c r="D106" s="34" t="s">
        <v>4</v>
      </c>
      <c r="E106" s="1" t="s">
        <v>32</v>
      </c>
      <c r="F106" s="14" t="s">
        <v>53</v>
      </c>
      <c r="G106" s="3">
        <f t="shared" si="11"/>
        <v>31</v>
      </c>
      <c r="H106" s="3">
        <f t="shared" si="12"/>
        <v>21</v>
      </c>
      <c r="I106" s="21">
        <f t="shared" si="10"/>
        <v>21</v>
      </c>
      <c r="J106" s="21">
        <f t="shared" si="13"/>
        <v>73</v>
      </c>
      <c r="K106" s="7"/>
    </row>
    <row r="107" spans="1:11" x14ac:dyDescent="0.6">
      <c r="A107" s="1">
        <v>104</v>
      </c>
      <c r="B107" s="13">
        <v>1411760</v>
      </c>
      <c r="C107" s="12"/>
      <c r="D107" s="34" t="s">
        <v>3</v>
      </c>
      <c r="E107" s="1" t="s">
        <v>32</v>
      </c>
      <c r="F107" s="14" t="s">
        <v>53</v>
      </c>
      <c r="G107" s="3">
        <f t="shared" si="11"/>
        <v>31</v>
      </c>
      <c r="H107" s="3">
        <f t="shared" si="12"/>
        <v>21</v>
      </c>
      <c r="I107" s="21">
        <f t="shared" si="10"/>
        <v>21</v>
      </c>
      <c r="J107" s="21">
        <f t="shared" si="13"/>
        <v>73</v>
      </c>
      <c r="K107" s="7"/>
    </row>
    <row r="108" spans="1:11" x14ac:dyDescent="0.6">
      <c r="A108" s="1">
        <v>105</v>
      </c>
      <c r="B108" s="13">
        <v>1412000</v>
      </c>
      <c r="C108" s="12"/>
      <c r="D108" s="34" t="s">
        <v>4</v>
      </c>
      <c r="E108" s="1" t="s">
        <v>32</v>
      </c>
      <c r="F108" s="14" t="s">
        <v>53</v>
      </c>
      <c r="G108" s="3">
        <f t="shared" si="11"/>
        <v>31</v>
      </c>
      <c r="H108" s="3">
        <f t="shared" si="12"/>
        <v>21</v>
      </c>
      <c r="I108" s="21">
        <f t="shared" si="10"/>
        <v>21</v>
      </c>
      <c r="J108" s="21">
        <f t="shared" si="13"/>
        <v>73</v>
      </c>
      <c r="K108" s="7"/>
    </row>
    <row r="109" spans="1:11" x14ac:dyDescent="0.6">
      <c r="A109" s="1">
        <v>106</v>
      </c>
      <c r="B109" s="13">
        <v>1421675</v>
      </c>
      <c r="C109" s="12"/>
      <c r="D109" s="34" t="s">
        <v>3</v>
      </c>
      <c r="E109" s="1" t="s">
        <v>32</v>
      </c>
      <c r="F109" s="14" t="s">
        <v>53</v>
      </c>
      <c r="G109" s="3">
        <f t="shared" si="11"/>
        <v>31</v>
      </c>
      <c r="H109" s="3">
        <f t="shared" si="12"/>
        <v>21</v>
      </c>
      <c r="I109" s="21">
        <f t="shared" si="10"/>
        <v>21</v>
      </c>
      <c r="J109" s="21">
        <f t="shared" si="13"/>
        <v>73</v>
      </c>
      <c r="K109" s="7"/>
    </row>
    <row r="110" spans="1:11" x14ac:dyDescent="0.6">
      <c r="A110" s="1">
        <v>107</v>
      </c>
      <c r="B110" s="13">
        <v>1421680</v>
      </c>
      <c r="C110" s="12"/>
      <c r="D110" s="34" t="s">
        <v>4</v>
      </c>
      <c r="E110" s="1" t="s">
        <v>32</v>
      </c>
      <c r="F110" s="14" t="s">
        <v>53</v>
      </c>
      <c r="G110" s="3">
        <f t="shared" si="11"/>
        <v>31</v>
      </c>
      <c r="H110" s="3">
        <f t="shared" si="12"/>
        <v>21</v>
      </c>
      <c r="I110" s="21">
        <f t="shared" si="10"/>
        <v>21</v>
      </c>
      <c r="J110" s="21">
        <f t="shared" si="13"/>
        <v>73</v>
      </c>
      <c r="K110" s="7"/>
    </row>
    <row r="111" spans="1:11" x14ac:dyDescent="0.6">
      <c r="A111" s="1"/>
      <c r="B111" s="1"/>
      <c r="C111" s="1"/>
      <c r="D111" s="1"/>
      <c r="E111" s="19"/>
      <c r="F111" s="19"/>
      <c r="G111" s="8">
        <f>SUM(G4:G110)</f>
        <v>3317</v>
      </c>
      <c r="H111" s="8">
        <f>SUM(H4:H110)</f>
        <v>2218</v>
      </c>
      <c r="I111" s="8">
        <f>SUM(I4:I110)</f>
        <v>2247</v>
      </c>
      <c r="J111" s="8">
        <f>SUM(G111:I111)</f>
        <v>7782</v>
      </c>
      <c r="K111" s="1"/>
    </row>
    <row r="114" spans="1:3" x14ac:dyDescent="0.6">
      <c r="A114" s="72" t="s">
        <v>35</v>
      </c>
      <c r="B114" s="73"/>
      <c r="C114" s="74"/>
    </row>
    <row r="115" spans="1:3" x14ac:dyDescent="0.6">
      <c r="A115" s="17" t="s">
        <v>18</v>
      </c>
      <c r="B115" s="17" t="s">
        <v>29</v>
      </c>
      <c r="C115" s="17"/>
    </row>
    <row r="116" spans="1:3" x14ac:dyDescent="0.6">
      <c r="A116" s="17" t="s">
        <v>25</v>
      </c>
      <c r="B116" s="17">
        <f>SUMIF(E4:E110,A116,J4:J110)</f>
        <v>2088</v>
      </c>
      <c r="C116" s="17"/>
    </row>
    <row r="117" spans="1:3" x14ac:dyDescent="0.6">
      <c r="A117" s="17" t="s">
        <v>30</v>
      </c>
      <c r="B117" s="17">
        <f>SUMIF(E4:E110,A117,J4:J110)</f>
        <v>2336</v>
      </c>
      <c r="C117" s="17"/>
    </row>
    <row r="118" spans="1:3" x14ac:dyDescent="0.6">
      <c r="A118" s="17" t="s">
        <v>31</v>
      </c>
      <c r="B118" s="17">
        <f>SUMIF(E4:E110,A118,J4:J110)</f>
        <v>1314</v>
      </c>
      <c r="C118" s="17"/>
    </row>
    <row r="119" spans="1:3" x14ac:dyDescent="0.6">
      <c r="A119" s="17" t="s">
        <v>32</v>
      </c>
      <c r="B119" s="17">
        <f>SUMIF(E4:E110,A119,J4:J110)</f>
        <v>2044</v>
      </c>
      <c r="C119" s="17"/>
    </row>
    <row r="120" spans="1:3" x14ac:dyDescent="0.6">
      <c r="A120" s="17" t="s">
        <v>10</v>
      </c>
      <c r="B120" s="17">
        <f>SUM(B116:B119)</f>
        <v>7782</v>
      </c>
      <c r="C120" s="17"/>
    </row>
  </sheetData>
  <mergeCells count="9">
    <mergeCell ref="K2:K3"/>
    <mergeCell ref="A1:K1"/>
    <mergeCell ref="J2:J3"/>
    <mergeCell ref="A114:C114"/>
    <mergeCell ref="A2:A3"/>
    <mergeCell ref="B2:C2"/>
    <mergeCell ref="D2:D3"/>
    <mergeCell ref="E2:E3"/>
    <mergeCell ref="F2:F3"/>
  </mergeCells>
  <pageMargins left="0.70866141732283472" right="0.70866141732283472" top="0.74803149606299213" bottom="0.74803149606299213" header="0.31496062992125984" footer="0.31496062992125984"/>
  <pageSetup paperSize="9" scale="90" fitToHeight="8" orientation="landscape" r:id="rId1"/>
  <rowBreaks count="1" manualBreakCount="1">
    <brk id="11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7063B-9B7C-4A12-AE05-54E8A0781329}">
  <dimension ref="A1"/>
  <sheetViews>
    <sheetView view="pageBreakPreview" zoomScaleNormal="100" zoomScaleSheetLayoutView="100" workbookViewId="0">
      <selection activeCell="O1" sqref="O1"/>
    </sheetView>
  </sheetViews>
  <sheetFormatPr defaultRowHeight="15.05" x14ac:dyDescent="0.3"/>
  <sheetData/>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BOQ</vt:lpstr>
      <vt:lpstr>Summary</vt:lpstr>
      <vt:lpstr>Major Junction</vt:lpstr>
      <vt:lpstr>Median Opening</vt:lpstr>
      <vt:lpstr>Bus Bay</vt:lpstr>
      <vt:lpstr>Reference IRC </vt:lpstr>
      <vt:lpstr>BOQ!Print_Area</vt:lpstr>
      <vt:lpstr>'Median Opening'!Print_Area</vt:lpstr>
      <vt:lpstr>'Reference IRC '!Print_Area</vt:lpstr>
      <vt:lpstr>BOQ!Print_Titles</vt:lpstr>
      <vt:lpstr>'Bus Bay'!Print_Titles</vt:lpstr>
      <vt:lpstr>'Major Junction'!Print_Titles</vt:lpstr>
      <vt:lpstr>'Median Opening'!Print_Titles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Badal Saxena</dc:creator>
  <cp:lastModifiedBy>Sanjeev Kumar Sharma</cp:lastModifiedBy>
  <cp:lastPrinted>2025-11-11T18:38:01Z</cp:lastPrinted>
  <dcterms:created xsi:type="dcterms:W3CDTF">2025-01-16T10:43:07Z</dcterms:created>
  <dcterms:modified xsi:type="dcterms:W3CDTF">2025-11-11T18:47:05Z</dcterms:modified>
</cp:coreProperties>
</file>